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&amp;ehk=1L7oXwlIT3ibi62N1HemTQ&amp;r=0&amp;pid=OfficeInsert" ContentType="image/jpeg"/>
  <Default Extension="png" ContentType="image/png"/>
  <Default Extension="rels" ContentType="application/vnd.openxmlformats-package.relationships+xml"/>
  <Default Extension="svg" ContentType="image/svg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1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96b99fb845a499/Desktop/a Practical Accounting/a Practical Managerial Acct/Drafts/Source Videos and files/Mod 2 Job Order/"/>
    </mc:Choice>
  </mc:AlternateContent>
  <xr:revisionPtr revIDLastSave="0" documentId="8_{660CEF4B-443E-4C96-988E-1C8475612D2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Cover" sheetId="8" r:id="rId1"/>
    <sheet name="Overview" sheetId="37" r:id="rId2"/>
    <sheet name="Over Cost" sheetId="50" r:id="rId3"/>
    <sheet name="Bodyworks" sheetId="60" r:id="rId4"/>
    <sheet name="Inventory Flows" sheetId="53" r:id="rId5"/>
    <sheet name="BW Flow &amp; JE Key" sheetId="54" r:id="rId6"/>
    <sheet name="JOCMR key" sheetId="55" r:id="rId7"/>
    <sheet name="BW Flow &amp; JE Practice" sheetId="61" r:id="rId8"/>
    <sheet name="JOCMR Practice" sheetId="62" r:id="rId9"/>
    <sheet name="JOC Service" sheetId="58" r:id="rId10"/>
    <sheet name="MOH Over" sheetId="56" r:id="rId11"/>
    <sheet name="MOH Under" sheetId="65" r:id="rId12"/>
    <sheet name="Calcer" sheetId="2" state="hidden" r:id="rId13"/>
    <sheet name="grapher" sheetId="3" state="hidden" r:id="rId14"/>
  </sheets>
  <definedNames>
    <definedName name="_xlnm.Print_Area" localSheetId="0">Cover!$C$2:$F$17</definedName>
    <definedName name="_xlnm.Print_Area" localSheetId="4">'Inventory Flows'!$A$1:$D$22</definedName>
    <definedName name="_xlnm.Print_Area" localSheetId="9">'JOC Service'!$A$2:$F$20</definedName>
    <definedName name="_xlnm.Print_Area" localSheetId="6">'JOCMR key'!$A$1:$F$16</definedName>
    <definedName name="_xlnm.Print_Area" localSheetId="8">'JOCMR Practice'!$A$1:$G$16</definedName>
    <definedName name="_xlnm.Print_Area" localSheetId="10">'MOH Over'!$A$1:$O$18</definedName>
    <definedName name="_xlnm.Print_Area" localSheetId="11">'MOH Under'!$A$1:$O$18</definedName>
    <definedName name="_xlnm.Print_Area" localSheetId="2">'Over Cost'!$A$2:$F$22</definedName>
    <definedName name="_xlnm.Print_Area" localSheetId="1">Overview!$A$2:$B$34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58" l="1"/>
  <c r="M18" i="65"/>
  <c r="L17" i="65"/>
  <c r="N12" i="65"/>
  <c r="C17" i="65"/>
  <c r="G13" i="65"/>
  <c r="K11" i="65"/>
  <c r="C11" i="65"/>
  <c r="C16" i="65" s="1"/>
  <c r="F9" i="65"/>
  <c r="I8" i="65"/>
  <c r="H7" i="65"/>
  <c r="G7" i="65"/>
  <c r="F4" i="65"/>
  <c r="B8" i="65" s="1"/>
  <c r="F8" i="65" s="1"/>
  <c r="B11" i="65" s="1"/>
  <c r="A20" i="61"/>
  <c r="D18" i="61"/>
  <c r="B18" i="61"/>
  <c r="D17" i="61"/>
  <c r="B17" i="61"/>
  <c r="D11" i="61"/>
  <c r="B11" i="61"/>
  <c r="D10" i="61"/>
  <c r="D6" i="61"/>
  <c r="D5" i="61"/>
  <c r="A2" i="55"/>
  <c r="D10" i="55"/>
  <c r="A16" i="60"/>
  <c r="A15" i="60"/>
  <c r="A14" i="60"/>
  <c r="A13" i="60"/>
  <c r="A12" i="60"/>
  <c r="A11" i="60"/>
  <c r="A17" i="60" s="1"/>
  <c r="B18" i="60" s="1"/>
  <c r="B13" i="65" l="1"/>
  <c r="B16" i="65"/>
  <c r="B17" i="65" l="1"/>
  <c r="O11" i="65"/>
  <c r="N11" i="65"/>
  <c r="F13" i="65"/>
  <c r="D17" i="65" l="1"/>
  <c r="B18" i="65"/>
  <c r="D16" i="65"/>
  <c r="F16" i="65" s="1"/>
  <c r="D20" i="61"/>
  <c r="D18" i="65" l="1"/>
  <c r="F17" i="65"/>
  <c r="F18" i="65" s="1"/>
  <c r="A20" i="54" l="1"/>
  <c r="D9" i="54"/>
  <c r="B12" i="58"/>
  <c r="B11" i="58"/>
  <c r="B10" i="58"/>
  <c r="C17" i="56"/>
  <c r="G13" i="56"/>
  <c r="K11" i="56"/>
  <c r="C11" i="56"/>
  <c r="C16" i="56" s="1"/>
  <c r="F9" i="56"/>
  <c r="I8" i="56"/>
  <c r="H7" i="56"/>
  <c r="G7" i="56"/>
  <c r="F4" i="56"/>
  <c r="B8" i="56" s="1"/>
  <c r="F10" i="55"/>
  <c r="B10" i="55"/>
  <c r="F9" i="55"/>
  <c r="B9" i="55"/>
  <c r="I18" i="54"/>
  <c r="J19" i="54" s="1"/>
  <c r="D18" i="54"/>
  <c r="B18" i="54"/>
  <c r="D17" i="54"/>
  <c r="B17" i="54"/>
  <c r="B16" i="54"/>
  <c r="B14" i="54"/>
  <c r="I9" i="54" s="1"/>
  <c r="J10" i="54" s="1"/>
  <c r="B12" i="54"/>
  <c r="D11" i="54"/>
  <c r="B11" i="54"/>
  <c r="D10" i="54"/>
  <c r="D6" i="54"/>
  <c r="D5" i="54"/>
  <c r="I3" i="54"/>
  <c r="J4" i="54" s="1"/>
  <c r="D8" i="53"/>
  <c r="D9" i="53"/>
  <c r="D14" i="53"/>
  <c r="B15" i="53"/>
  <c r="D15" i="53"/>
  <c r="B21" i="53"/>
  <c r="D21" i="53"/>
  <c r="B22" i="53"/>
  <c r="D22" i="53"/>
  <c r="B13" i="58" l="1"/>
  <c r="B15" i="58" s="1"/>
  <c r="B16" i="58" s="1"/>
  <c r="I6" i="54"/>
  <c r="J7" i="54" s="1"/>
  <c r="C8" i="55"/>
  <c r="B8" i="55" s="1"/>
  <c r="B11" i="55" s="1"/>
  <c r="C11" i="55" s="1"/>
  <c r="C12" i="55" s="1"/>
  <c r="C13" i="55" s="1"/>
  <c r="I12" i="54"/>
  <c r="L8" i="65" s="1"/>
  <c r="C16" i="54"/>
  <c r="B19" i="54" s="1"/>
  <c r="D16" i="54"/>
  <c r="J13" i="54"/>
  <c r="M9" i="65" s="1"/>
  <c r="L8" i="56"/>
  <c r="F8" i="56"/>
  <c r="B11" i="56" s="1"/>
  <c r="B13" i="56" s="1"/>
  <c r="B16" i="56" s="1"/>
  <c r="C13" i="58" l="1"/>
  <c r="C15" i="58" s="1"/>
  <c r="C16" i="58" s="1"/>
  <c r="C19" i="54"/>
  <c r="I20" i="54" s="1"/>
  <c r="J21" i="54" s="1"/>
  <c r="D19" i="54"/>
  <c r="D20" i="54" s="1"/>
  <c r="I15" i="54"/>
  <c r="J16" i="54" s="1"/>
  <c r="M9" i="56"/>
  <c r="B12" i="55"/>
  <c r="B13" i="55" s="1"/>
  <c r="N11" i="56"/>
  <c r="B17" i="56"/>
  <c r="F13" i="56"/>
  <c r="L17" i="56" s="1"/>
  <c r="M18" i="56" s="1"/>
  <c r="O11" i="56"/>
  <c r="D16" i="56" l="1"/>
  <c r="F16" i="56" s="1"/>
  <c r="D17" i="56"/>
  <c r="B18" i="56"/>
  <c r="D18" i="56" l="1"/>
  <c r="F17" i="56"/>
  <c r="F18" i="56" s="1"/>
  <c r="B6" i="8" l="1"/>
  <c r="B1" i="2" l="1"/>
  <c r="C12" i="3" s="1"/>
  <c r="B2" i="2"/>
  <c r="B15" i="3" s="1"/>
  <c r="A3" i="2"/>
  <c r="B3" i="2"/>
  <c r="X13" i="3" s="1"/>
  <c r="C11" i="3"/>
  <c r="D11" i="3" s="1"/>
  <c r="C10" i="3"/>
  <c r="D10" i="3" s="1"/>
  <c r="E10" i="3" s="1"/>
  <c r="F10" i="3" s="1"/>
  <c r="G10" i="3" s="1"/>
  <c r="H10" i="3" s="1"/>
  <c r="I10" i="3" s="1"/>
  <c r="J10" i="3" s="1"/>
  <c r="K10" i="3" s="1"/>
  <c r="L10" i="3" s="1"/>
  <c r="M10" i="3" s="1"/>
  <c r="N10" i="3" s="1"/>
  <c r="O10" i="3" s="1"/>
  <c r="P10" i="3" s="1"/>
  <c r="Q10" i="3" s="1"/>
  <c r="R10" i="3" s="1"/>
  <c r="S10" i="3" s="1"/>
  <c r="T10" i="3" s="1"/>
  <c r="U10" i="3" s="1"/>
  <c r="V10" i="3" s="1"/>
  <c r="W10" i="3" s="1"/>
  <c r="X10" i="3" s="1"/>
  <c r="Y10" i="3" s="1"/>
  <c r="Z10" i="3" s="1"/>
  <c r="AA10" i="3" s="1"/>
  <c r="AB10" i="3" s="1"/>
  <c r="AC10" i="3" s="1"/>
  <c r="AD10" i="3" s="1"/>
  <c r="AE10" i="3" s="1"/>
  <c r="AF10" i="3" s="1"/>
  <c r="AG10" i="3" s="1"/>
  <c r="AH10" i="3" s="1"/>
  <c r="AI10" i="3" s="1"/>
  <c r="AJ10" i="3" s="1"/>
  <c r="AK10" i="3" s="1"/>
  <c r="AL10" i="3" s="1"/>
  <c r="AM10" i="3" s="1"/>
  <c r="AN10" i="3" s="1"/>
  <c r="AO10" i="3" s="1"/>
  <c r="AP10" i="3" s="1"/>
  <c r="AQ10" i="3" s="1"/>
  <c r="AR10" i="3" s="1"/>
  <c r="AS10" i="3" s="1"/>
  <c r="AT10" i="3" s="1"/>
  <c r="AU10" i="3" s="1"/>
  <c r="AV10" i="3" s="1"/>
  <c r="AW10" i="3" s="1"/>
  <c r="AX10" i="3" s="1"/>
  <c r="AY10" i="3" s="1"/>
  <c r="AZ10" i="3" s="1"/>
  <c r="BA10" i="3" s="1"/>
  <c r="BB10" i="3" s="1"/>
  <c r="BC10" i="3" s="1"/>
  <c r="BD10" i="3" s="1"/>
  <c r="BE10" i="3" s="1"/>
  <c r="BF10" i="3" s="1"/>
  <c r="BG10" i="3" s="1"/>
  <c r="BH10" i="3" s="1"/>
  <c r="BI10" i="3" s="1"/>
  <c r="BJ10" i="3" s="1"/>
  <c r="BK10" i="3" s="1"/>
  <c r="BL10" i="3" s="1"/>
  <c r="BM10" i="3" s="1"/>
  <c r="BN10" i="3" s="1"/>
  <c r="BO10" i="3" s="1"/>
  <c r="BP10" i="3" s="1"/>
  <c r="BQ10" i="3" s="1"/>
  <c r="BR10" i="3" s="1"/>
  <c r="BS10" i="3" s="1"/>
  <c r="BT10" i="3" s="1"/>
  <c r="BU10" i="3" s="1"/>
  <c r="BV10" i="3" s="1"/>
  <c r="BW10" i="3" s="1"/>
  <c r="BX10" i="3" s="1"/>
  <c r="BY10" i="3" s="1"/>
  <c r="BZ10" i="3" s="1"/>
  <c r="CA10" i="3" s="1"/>
  <c r="CB10" i="3" s="1"/>
  <c r="CC10" i="3" s="1"/>
  <c r="CD10" i="3" s="1"/>
  <c r="CE10" i="3" s="1"/>
  <c r="CF10" i="3" s="1"/>
  <c r="CG10" i="3" s="1"/>
  <c r="CH10" i="3" s="1"/>
  <c r="CI10" i="3" s="1"/>
  <c r="CJ10" i="3" s="1"/>
  <c r="CK10" i="3" s="1"/>
  <c r="CL10" i="3" s="1"/>
  <c r="CM10" i="3" s="1"/>
  <c r="CN10" i="3" s="1"/>
  <c r="CO10" i="3" s="1"/>
  <c r="CP10" i="3" s="1"/>
  <c r="CQ10" i="3" s="1"/>
  <c r="CR10" i="3" s="1"/>
  <c r="CS10" i="3" s="1"/>
  <c r="CT10" i="3" s="1"/>
  <c r="CU10" i="3" s="1"/>
  <c r="CV10" i="3" s="1"/>
  <c r="CW10" i="3" s="1"/>
  <c r="CX10" i="3" s="1"/>
  <c r="CY10" i="3" s="1"/>
  <c r="CZ10" i="3" s="1"/>
  <c r="DA10" i="3" s="1"/>
  <c r="DB10" i="3" s="1"/>
  <c r="DC10" i="3" s="1"/>
  <c r="DD10" i="3" s="1"/>
  <c r="DE10" i="3" s="1"/>
  <c r="DF10" i="3" s="1"/>
  <c r="DG10" i="3" s="1"/>
  <c r="DH10" i="3" s="1"/>
  <c r="DI10" i="3" s="1"/>
  <c r="DJ10" i="3" s="1"/>
  <c r="DK10" i="3" s="1"/>
  <c r="DL10" i="3" s="1"/>
  <c r="DM10" i="3" s="1"/>
  <c r="DN10" i="3" s="1"/>
  <c r="DO10" i="3" s="1"/>
  <c r="DP10" i="3" s="1"/>
  <c r="DQ10" i="3" s="1"/>
  <c r="DR10" i="3" s="1"/>
  <c r="AE13" i="3" l="1"/>
  <c r="DJ13" i="3"/>
  <c r="R13" i="3"/>
  <c r="D13" i="3"/>
  <c r="Q13" i="3"/>
  <c r="CM13" i="3"/>
  <c r="BL13" i="3"/>
  <c r="BC13" i="3"/>
  <c r="BY13" i="3"/>
  <c r="BU13" i="3"/>
  <c r="AM13" i="3"/>
  <c r="CN13" i="3"/>
  <c r="AX13" i="3"/>
  <c r="CT13" i="3"/>
  <c r="AR13" i="3"/>
  <c r="BK13" i="3"/>
  <c r="BA13" i="3"/>
  <c r="I13" i="3"/>
  <c r="CI13" i="3"/>
  <c r="CJ13" i="3"/>
  <c r="CK13" i="3"/>
  <c r="DF13" i="3"/>
  <c r="BJ13" i="3"/>
  <c r="AA13" i="3"/>
  <c r="CA13" i="3"/>
  <c r="AS13" i="3"/>
  <c r="BD13" i="3"/>
  <c r="DM13" i="3"/>
  <c r="CS13" i="3"/>
  <c r="C13" i="3"/>
  <c r="CG13" i="3"/>
  <c r="AF13" i="3"/>
  <c r="BF13" i="3"/>
  <c r="CR13" i="3"/>
  <c r="AG13" i="3"/>
  <c r="CW13" i="3"/>
  <c r="AZ13" i="3"/>
  <c r="P13" i="3"/>
  <c r="AT13" i="3"/>
  <c r="DI13" i="3"/>
  <c r="BZ13" i="3"/>
  <c r="L13" i="3"/>
  <c r="CY13" i="3"/>
  <c r="CX13" i="3"/>
  <c r="V13" i="3"/>
  <c r="CL13" i="3"/>
  <c r="AO13" i="3"/>
  <c r="BI13" i="3"/>
  <c r="H13" i="3"/>
  <c r="S13" i="3"/>
  <c r="CB13" i="3"/>
  <c r="U13" i="3"/>
  <c r="CP13" i="3"/>
  <c r="AP13" i="3"/>
  <c r="AH13" i="3"/>
  <c r="AY13" i="3"/>
  <c r="DA13" i="3"/>
  <c r="BV13" i="3"/>
  <c r="J13" i="3"/>
  <c r="CH13" i="3"/>
  <c r="CU13" i="3"/>
  <c r="AL13" i="3"/>
  <c r="CQ13" i="3"/>
  <c r="G13" i="3"/>
  <c r="BR13" i="3"/>
  <c r="BW13" i="3"/>
  <c r="CZ13" i="3"/>
  <c r="O13" i="3"/>
  <c r="BB13" i="3"/>
  <c r="DD13" i="3"/>
  <c r="DE13" i="3"/>
  <c r="N13" i="3"/>
  <c r="BN13" i="3"/>
  <c r="CD13" i="3"/>
  <c r="F13" i="3"/>
  <c r="DB13" i="3"/>
  <c r="DP13" i="3"/>
  <c r="Y13" i="3"/>
  <c r="Z13" i="3"/>
  <c r="AD13" i="3"/>
  <c r="AV13" i="3"/>
  <c r="DH13" i="3"/>
  <c r="CV13" i="3"/>
  <c r="CC13" i="3"/>
  <c r="AB13" i="3"/>
  <c r="BT13" i="3"/>
  <c r="AQ13" i="3"/>
  <c r="DN13" i="3"/>
  <c r="CF13" i="3"/>
  <c r="K13" i="3"/>
  <c r="DO13" i="3"/>
  <c r="BM13" i="3"/>
  <c r="AN13" i="3"/>
  <c r="W13" i="3"/>
  <c r="BG13" i="3"/>
  <c r="DL13" i="3"/>
  <c r="DK13" i="3"/>
  <c r="BS13" i="3"/>
  <c r="AK13" i="3"/>
  <c r="E13" i="3"/>
  <c r="BO13" i="3"/>
  <c r="AI13" i="3"/>
  <c r="BQ13" i="3"/>
  <c r="AJ13" i="3"/>
  <c r="B13" i="3"/>
  <c r="B14" i="3" s="1"/>
  <c r="BP13" i="3"/>
  <c r="DG13" i="3"/>
  <c r="CE13" i="3"/>
  <c r="DC13" i="3"/>
  <c r="DQ13" i="3"/>
  <c r="BE13" i="3"/>
  <c r="AW13" i="3"/>
  <c r="CO13" i="3"/>
  <c r="AC13" i="3"/>
  <c r="DR13" i="3"/>
  <c r="BX13" i="3"/>
  <c r="T13" i="3"/>
  <c r="BH13" i="3"/>
  <c r="D15" i="3"/>
  <c r="C15" i="3"/>
  <c r="B12" i="3"/>
  <c r="E11" i="3"/>
  <c r="AU13" i="3"/>
  <c r="M13" i="3"/>
  <c r="D12" i="3"/>
  <c r="D14" i="3" l="1"/>
  <c r="C14" i="3"/>
  <c r="E15" i="3"/>
  <c r="E14" i="3" s="1"/>
  <c r="E12" i="3"/>
  <c r="F11" i="3"/>
  <c r="B4" i="2"/>
  <c r="G11" i="3" l="1"/>
  <c r="F15" i="3"/>
  <c r="F14" i="3" s="1"/>
  <c r="F12" i="3"/>
  <c r="G15" i="3" l="1"/>
  <c r="G14" i="3" s="1"/>
  <c r="H11" i="3"/>
  <c r="G12" i="3"/>
  <c r="H15" i="3" l="1"/>
  <c r="H14" i="3" s="1"/>
  <c r="I11" i="3"/>
  <c r="H12" i="3"/>
  <c r="I12" i="3" l="1"/>
  <c r="I15" i="3"/>
  <c r="I14" i="3" s="1"/>
  <c r="J11" i="3"/>
  <c r="J15" i="3" l="1"/>
  <c r="J14" i="3" s="1"/>
  <c r="J12" i="3"/>
  <c r="K11" i="3"/>
  <c r="L11" i="3" l="1"/>
  <c r="K15" i="3"/>
  <c r="K14" i="3" s="1"/>
  <c r="K12" i="3"/>
  <c r="L15" i="3" l="1"/>
  <c r="L14" i="3" s="1"/>
  <c r="M11" i="3"/>
  <c r="L12" i="3"/>
  <c r="M12" i="3" l="1"/>
  <c r="M15" i="3"/>
  <c r="M14" i="3" s="1"/>
  <c r="N11" i="3"/>
  <c r="N12" i="3" l="1"/>
  <c r="O11" i="3"/>
  <c r="N15" i="3"/>
  <c r="N14" i="3" s="1"/>
  <c r="O15" i="3" l="1"/>
  <c r="O14" i="3" s="1"/>
  <c r="P11" i="3"/>
  <c r="O12" i="3"/>
  <c r="Q11" i="3" l="1"/>
  <c r="P15" i="3"/>
  <c r="P14" i="3" s="1"/>
  <c r="P12" i="3"/>
  <c r="Q15" i="3" l="1"/>
  <c r="Q14" i="3" s="1"/>
  <c r="Q12" i="3"/>
  <c r="R11" i="3"/>
  <c r="R12" i="3" l="1"/>
  <c r="S11" i="3"/>
  <c r="R15" i="3"/>
  <c r="R14" i="3" s="1"/>
  <c r="S15" i="3" l="1"/>
  <c r="S14" i="3" s="1"/>
  <c r="T11" i="3"/>
  <c r="S12" i="3"/>
  <c r="U11" i="3" l="1"/>
  <c r="T15" i="3"/>
  <c r="T14" i="3" s="1"/>
  <c r="T12" i="3"/>
  <c r="U15" i="3" l="1"/>
  <c r="U14" i="3" s="1"/>
  <c r="V11" i="3"/>
  <c r="U12" i="3"/>
  <c r="V12" i="3" l="1"/>
  <c r="W11" i="3"/>
  <c r="V15" i="3"/>
  <c r="V14" i="3" s="1"/>
  <c r="X11" i="3" l="1"/>
  <c r="W12" i="3"/>
  <c r="W15" i="3"/>
  <c r="W14" i="3" s="1"/>
  <c r="X12" i="3" l="1"/>
  <c r="X15" i="3"/>
  <c r="X14" i="3" s="1"/>
  <c r="Y11" i="3"/>
  <c r="Y15" i="3" l="1"/>
  <c r="Y14" i="3" s="1"/>
  <c r="Y12" i="3"/>
  <c r="Z11" i="3"/>
  <c r="Z12" i="3" l="1"/>
  <c r="AA11" i="3"/>
  <c r="Z15" i="3"/>
  <c r="Z14" i="3" s="1"/>
  <c r="AA15" i="3" l="1"/>
  <c r="AA14" i="3" s="1"/>
  <c r="AB11" i="3"/>
  <c r="AA12" i="3"/>
  <c r="AC11" i="3" l="1"/>
  <c r="AB15" i="3"/>
  <c r="AB14" i="3" s="1"/>
  <c r="AB12" i="3"/>
  <c r="AC15" i="3" l="1"/>
  <c r="AC14" i="3" s="1"/>
  <c r="AD11" i="3"/>
  <c r="AC12" i="3"/>
  <c r="AD12" i="3" l="1"/>
  <c r="AE11" i="3"/>
  <c r="AD15" i="3"/>
  <c r="AD14" i="3" s="1"/>
  <c r="AE12" i="3" l="1"/>
  <c r="AE15" i="3"/>
  <c r="AE14" i="3" s="1"/>
  <c r="AF11" i="3"/>
  <c r="AF12" i="3" l="1"/>
  <c r="AF15" i="3"/>
  <c r="AF14" i="3" s="1"/>
  <c r="AG11" i="3"/>
  <c r="AH11" i="3" l="1"/>
  <c r="AG15" i="3"/>
  <c r="AG14" i="3" s="1"/>
  <c r="AG12" i="3"/>
  <c r="AH12" i="3" l="1"/>
  <c r="AH15" i="3"/>
  <c r="AH14" i="3" s="1"/>
  <c r="AI11" i="3"/>
  <c r="AI15" i="3" l="1"/>
  <c r="AI14" i="3" s="1"/>
  <c r="AJ11" i="3"/>
  <c r="AI12" i="3"/>
  <c r="AK11" i="3" l="1"/>
  <c r="AJ15" i="3"/>
  <c r="AJ14" i="3" s="1"/>
  <c r="AJ12" i="3"/>
  <c r="AL11" i="3" l="1"/>
  <c r="AK15" i="3"/>
  <c r="AK14" i="3" s="1"/>
  <c r="AK12" i="3"/>
  <c r="AL15" i="3" l="1"/>
  <c r="AL14" i="3" s="1"/>
  <c r="AM11" i="3"/>
  <c r="AL12" i="3"/>
  <c r="AM12" i="3" l="1"/>
  <c r="AM15" i="3"/>
  <c r="AM14" i="3" s="1"/>
  <c r="AN11" i="3"/>
  <c r="AN12" i="3" l="1"/>
  <c r="AN15" i="3"/>
  <c r="AN14" i="3" s="1"/>
  <c r="AO11" i="3"/>
  <c r="AO15" i="3" l="1"/>
  <c r="AO14" i="3" s="1"/>
  <c r="AO12" i="3"/>
  <c r="AP11" i="3"/>
  <c r="AP15" i="3" l="1"/>
  <c r="AP14" i="3" s="1"/>
  <c r="AQ11" i="3"/>
  <c r="AP12" i="3"/>
  <c r="AQ15" i="3" l="1"/>
  <c r="AQ14" i="3" s="1"/>
  <c r="AQ12" i="3"/>
  <c r="AR11" i="3"/>
  <c r="AR12" i="3" l="1"/>
  <c r="AR15" i="3"/>
  <c r="AR14" i="3" s="1"/>
  <c r="AS11" i="3"/>
  <c r="AS12" i="3" l="1"/>
  <c r="AS15" i="3"/>
  <c r="AS14" i="3" s="1"/>
  <c r="AT11" i="3"/>
  <c r="AU11" i="3" l="1"/>
  <c r="AT12" i="3"/>
  <c r="AT15" i="3"/>
  <c r="AT14" i="3" s="1"/>
  <c r="AU15" i="3" l="1"/>
  <c r="AU14" i="3" s="1"/>
  <c r="AU12" i="3"/>
  <c r="AV11" i="3"/>
  <c r="AV12" i="3" l="1"/>
  <c r="AV15" i="3"/>
  <c r="AV14" i="3" s="1"/>
  <c r="AW11" i="3"/>
  <c r="AW15" i="3" l="1"/>
  <c r="AW14" i="3" s="1"/>
  <c r="AX11" i="3"/>
  <c r="AW12" i="3"/>
  <c r="AX15" i="3" l="1"/>
  <c r="AX14" i="3" s="1"/>
  <c r="AY11" i="3"/>
  <c r="AX12" i="3"/>
  <c r="AY15" i="3" l="1"/>
  <c r="AY14" i="3" s="1"/>
  <c r="AY12" i="3"/>
  <c r="AZ11" i="3"/>
  <c r="BA11" i="3" l="1"/>
  <c r="AZ15" i="3"/>
  <c r="AZ14" i="3" s="1"/>
  <c r="AZ12" i="3"/>
  <c r="BA12" i="3" l="1"/>
  <c r="BA15" i="3"/>
  <c r="BA14" i="3" s="1"/>
  <c r="BB11" i="3"/>
  <c r="BB12" i="3" l="1"/>
  <c r="BC11" i="3"/>
  <c r="BB15" i="3"/>
  <c r="BB14" i="3" s="1"/>
  <c r="BC12" i="3" l="1"/>
  <c r="BC15" i="3"/>
  <c r="BC14" i="3" s="1"/>
  <c r="BD11" i="3"/>
  <c r="BD12" i="3" l="1"/>
  <c r="BD15" i="3"/>
  <c r="BD14" i="3" s="1"/>
  <c r="BE11" i="3"/>
  <c r="BF11" i="3" l="1"/>
  <c r="BE15" i="3"/>
  <c r="BE14" i="3" s="1"/>
  <c r="BE12" i="3"/>
  <c r="BF12" i="3" l="1"/>
  <c r="BG11" i="3"/>
  <c r="BF15" i="3"/>
  <c r="BF14" i="3" s="1"/>
  <c r="BG15" i="3" l="1"/>
  <c r="BG14" i="3" s="1"/>
  <c r="BH11" i="3"/>
  <c r="BG12" i="3"/>
  <c r="BH12" i="3" l="1"/>
  <c r="BI11" i="3"/>
  <c r="BH15" i="3"/>
  <c r="BH14" i="3" s="1"/>
  <c r="BI12" i="3" l="1"/>
  <c r="BI15" i="3"/>
  <c r="BI14" i="3" s="1"/>
  <c r="BJ11" i="3"/>
  <c r="BJ15" i="3" l="1"/>
  <c r="BJ14" i="3" s="1"/>
  <c r="BK11" i="3"/>
  <c r="BJ12" i="3"/>
  <c r="BK15" i="3" l="1"/>
  <c r="BK14" i="3" s="1"/>
  <c r="BL11" i="3"/>
  <c r="BK12" i="3"/>
  <c r="BL12" i="3" l="1"/>
  <c r="BM11" i="3"/>
  <c r="BL15" i="3"/>
  <c r="BL14" i="3" s="1"/>
  <c r="BN11" i="3" l="1"/>
  <c r="BM12" i="3"/>
  <c r="BM15" i="3"/>
  <c r="BM14" i="3" s="1"/>
  <c r="BN12" i="3" l="1"/>
  <c r="BO11" i="3"/>
  <c r="BN15" i="3"/>
  <c r="BN14" i="3" s="1"/>
  <c r="BO15" i="3" l="1"/>
  <c r="BO14" i="3" s="1"/>
  <c r="BO12" i="3"/>
  <c r="BP11" i="3"/>
  <c r="BQ11" i="3" l="1"/>
  <c r="BP12" i="3"/>
  <c r="BP15" i="3"/>
  <c r="BP14" i="3" s="1"/>
  <c r="BQ15" i="3" l="1"/>
  <c r="BQ14" i="3" s="1"/>
  <c r="BQ12" i="3"/>
  <c r="BR11" i="3"/>
  <c r="BR12" i="3" l="1"/>
  <c r="BR15" i="3"/>
  <c r="BR14" i="3" s="1"/>
  <c r="BS11" i="3"/>
  <c r="BS12" i="3" l="1"/>
  <c r="BT11" i="3"/>
  <c r="BS15" i="3"/>
  <c r="BS14" i="3" s="1"/>
  <c r="BU11" i="3" l="1"/>
  <c r="BT12" i="3"/>
  <c r="BT15" i="3"/>
  <c r="BT14" i="3" s="1"/>
  <c r="BU12" i="3" l="1"/>
  <c r="BV11" i="3"/>
  <c r="BU15" i="3"/>
  <c r="BU14" i="3" s="1"/>
  <c r="BW11" i="3" l="1"/>
  <c r="BV12" i="3"/>
  <c r="BV15" i="3"/>
  <c r="BV14" i="3" s="1"/>
  <c r="BW12" i="3" l="1"/>
  <c r="BX11" i="3"/>
  <c r="BW15" i="3"/>
  <c r="BW14" i="3" s="1"/>
  <c r="BY11" i="3" l="1"/>
  <c r="BX15" i="3"/>
  <c r="BX14" i="3" s="1"/>
  <c r="BX12" i="3"/>
  <c r="BY12" i="3" l="1"/>
  <c r="BZ11" i="3"/>
  <c r="BY15" i="3"/>
  <c r="BY14" i="3" s="1"/>
  <c r="BZ15" i="3" l="1"/>
  <c r="BZ14" i="3" s="1"/>
  <c r="BZ12" i="3"/>
  <c r="CA11" i="3"/>
  <c r="CB11" i="3" l="1"/>
  <c r="CA15" i="3"/>
  <c r="CA14" i="3" s="1"/>
  <c r="CA12" i="3"/>
  <c r="CB12" i="3" l="1"/>
  <c r="CC11" i="3"/>
  <c r="CB15" i="3"/>
  <c r="CB14" i="3" s="1"/>
  <c r="CD11" i="3" l="1"/>
  <c r="CC12" i="3"/>
  <c r="CC15" i="3"/>
  <c r="CC14" i="3" s="1"/>
  <c r="CD12" i="3" l="1"/>
  <c r="CD15" i="3"/>
  <c r="CD14" i="3" s="1"/>
  <c r="CE11" i="3"/>
  <c r="CF11" i="3" l="1"/>
  <c r="CE15" i="3"/>
  <c r="CE14" i="3" s="1"/>
  <c r="CE12" i="3"/>
  <c r="CF12" i="3" l="1"/>
  <c r="CG11" i="3"/>
  <c r="CF15" i="3"/>
  <c r="CF14" i="3" s="1"/>
  <c r="CG12" i="3" l="1"/>
  <c r="CG15" i="3"/>
  <c r="CG14" i="3" s="1"/>
  <c r="CH11" i="3"/>
  <c r="CI11" i="3" l="1"/>
  <c r="CH12" i="3"/>
  <c r="CH15" i="3"/>
  <c r="CH14" i="3" s="1"/>
  <c r="CI15" i="3" l="1"/>
  <c r="CI14" i="3" s="1"/>
  <c r="CJ11" i="3"/>
  <c r="CI12" i="3"/>
  <c r="CJ12" i="3" l="1"/>
  <c r="CK11" i="3"/>
  <c r="CJ15" i="3"/>
  <c r="CJ14" i="3" s="1"/>
  <c r="CL11" i="3" l="1"/>
  <c r="CK12" i="3"/>
  <c r="CK15" i="3"/>
  <c r="CK14" i="3" s="1"/>
  <c r="CM11" i="3" l="1"/>
  <c r="CL12" i="3"/>
  <c r="CL15" i="3"/>
  <c r="CL14" i="3" s="1"/>
  <c r="CN11" i="3" l="1"/>
  <c r="CM12" i="3"/>
  <c r="CM15" i="3"/>
  <c r="CM14" i="3" s="1"/>
  <c r="CO11" i="3" l="1"/>
  <c r="CN15" i="3"/>
  <c r="CN14" i="3" s="1"/>
  <c r="CN12" i="3"/>
  <c r="CP11" i="3" l="1"/>
  <c r="CO12" i="3"/>
  <c r="CO15" i="3"/>
  <c r="CO14" i="3" s="1"/>
  <c r="CQ11" i="3" l="1"/>
  <c r="CP12" i="3"/>
  <c r="CP15" i="3"/>
  <c r="CP14" i="3" s="1"/>
  <c r="CR11" i="3" l="1"/>
  <c r="CQ15" i="3"/>
  <c r="CQ14" i="3" s="1"/>
  <c r="CQ12" i="3"/>
  <c r="CS11" i="3" l="1"/>
  <c r="CR12" i="3"/>
  <c r="CR15" i="3"/>
  <c r="CR14" i="3" s="1"/>
  <c r="CS12" i="3" l="1"/>
  <c r="CS15" i="3"/>
  <c r="CS14" i="3" s="1"/>
  <c r="CT11" i="3"/>
  <c r="CU11" i="3" l="1"/>
  <c r="CT12" i="3"/>
  <c r="CT15" i="3"/>
  <c r="CT14" i="3" s="1"/>
  <c r="CV11" i="3" l="1"/>
  <c r="CU12" i="3"/>
  <c r="CU15" i="3"/>
  <c r="CU14" i="3" s="1"/>
  <c r="CV12" i="3" l="1"/>
  <c r="CW11" i="3"/>
  <c r="CV15" i="3"/>
  <c r="CV14" i="3" s="1"/>
  <c r="CX11" i="3" l="1"/>
  <c r="CW12" i="3"/>
  <c r="CW15" i="3"/>
  <c r="CW14" i="3" s="1"/>
  <c r="CY11" i="3" l="1"/>
  <c r="CX12" i="3"/>
  <c r="CX15" i="3"/>
  <c r="CX14" i="3" s="1"/>
  <c r="CZ11" i="3" l="1"/>
  <c r="CY12" i="3"/>
  <c r="CY15" i="3"/>
  <c r="CY14" i="3" s="1"/>
  <c r="CZ12" i="3" l="1"/>
  <c r="DA11" i="3"/>
  <c r="CZ15" i="3"/>
  <c r="CZ14" i="3" s="1"/>
  <c r="DA12" i="3" l="1"/>
  <c r="DA15" i="3"/>
  <c r="DA14" i="3" s="1"/>
  <c r="DB11" i="3"/>
  <c r="DB12" i="3" l="1"/>
  <c r="DB15" i="3"/>
  <c r="DB14" i="3" s="1"/>
  <c r="DC11" i="3"/>
  <c r="DD11" i="3" l="1"/>
  <c r="DC15" i="3"/>
  <c r="DC14" i="3" s="1"/>
  <c r="DC12" i="3"/>
  <c r="DE11" i="3" l="1"/>
  <c r="DD12" i="3"/>
  <c r="DD15" i="3"/>
  <c r="DD14" i="3" s="1"/>
  <c r="DE15" i="3" l="1"/>
  <c r="DE14" i="3" s="1"/>
  <c r="DF11" i="3"/>
  <c r="DE12" i="3"/>
  <c r="DG11" i="3" l="1"/>
  <c r="DF12" i="3"/>
  <c r="DF15" i="3"/>
  <c r="DF14" i="3" s="1"/>
  <c r="DG15" i="3" l="1"/>
  <c r="DG14" i="3" s="1"/>
  <c r="DG12" i="3"/>
  <c r="DH11" i="3"/>
  <c r="DI11" i="3" l="1"/>
  <c r="DH15" i="3"/>
  <c r="DH14" i="3" s="1"/>
  <c r="DH12" i="3"/>
  <c r="DJ11" i="3" l="1"/>
  <c r="DI12" i="3"/>
  <c r="DI15" i="3"/>
  <c r="DI14" i="3" s="1"/>
  <c r="DJ12" i="3" l="1"/>
  <c r="DK11" i="3"/>
  <c r="DJ15" i="3"/>
  <c r="DJ14" i="3" s="1"/>
  <c r="DL11" i="3" l="1"/>
  <c r="DK12" i="3"/>
  <c r="DK15" i="3"/>
  <c r="DK14" i="3" s="1"/>
  <c r="DL12" i="3" l="1"/>
  <c r="DM11" i="3"/>
  <c r="DL15" i="3"/>
  <c r="DL14" i="3" s="1"/>
  <c r="DN11" i="3" l="1"/>
  <c r="DM12" i="3"/>
  <c r="DM15" i="3"/>
  <c r="DM14" i="3" s="1"/>
  <c r="DN12" i="3" l="1"/>
  <c r="DO11" i="3"/>
  <c r="DN15" i="3"/>
  <c r="DN14" i="3" s="1"/>
  <c r="DP11" i="3" l="1"/>
  <c r="DO12" i="3"/>
  <c r="DO15" i="3"/>
  <c r="DO14" i="3" s="1"/>
  <c r="DQ11" i="3" l="1"/>
  <c r="DP12" i="3"/>
  <c r="DP15" i="3"/>
  <c r="DP14" i="3" s="1"/>
  <c r="DQ12" i="3" l="1"/>
  <c r="DQ15" i="3"/>
  <c r="DQ14" i="3" s="1"/>
  <c r="DR11" i="3"/>
  <c r="DR12" i="3" l="1"/>
  <c r="DR15" i="3"/>
  <c r="DR14" i="3" s="1"/>
</calcChain>
</file>

<file path=xl/sharedStrings.xml><?xml version="1.0" encoding="utf-8"?>
<sst xmlns="http://schemas.openxmlformats.org/spreadsheetml/2006/main" count="434" uniqueCount="228">
  <si>
    <t>Module 2</t>
  </si>
  <si>
    <t>Practical Managerial Accounting</t>
  </si>
  <si>
    <t>Job Order Costing</t>
  </si>
  <si>
    <t>Video Subjects</t>
  </si>
  <si>
    <t>Excel Sheets</t>
  </si>
  <si>
    <t>Overview</t>
  </si>
  <si>
    <t>Reference: Overview and Terminology of Cost Accounting</t>
  </si>
  <si>
    <t>Over Cost</t>
  </si>
  <si>
    <t>Vid+Drill</t>
  </si>
  <si>
    <t>Nascar Racing Car Bodies Introduction and Classification Drill</t>
  </si>
  <si>
    <t>Bodyworks</t>
  </si>
  <si>
    <t>Body</t>
  </si>
  <si>
    <t>Review: Accounting for Inventory Flows: Base Method</t>
  </si>
  <si>
    <t>Inventory Flows</t>
  </si>
  <si>
    <t>Body Works Custom Car Bodies - Job #1234 for One Racing Team  Key</t>
  </si>
  <si>
    <t>BW Flow and JE Key</t>
  </si>
  <si>
    <t>Job Order Cost and Margin Record: Job #1234 Key</t>
  </si>
  <si>
    <t>JOCMR Key</t>
  </si>
  <si>
    <t>Practice</t>
  </si>
  <si>
    <t>Body Works Custom Car Bodies - Job #1234 for One Racing Team  Practice</t>
  </si>
  <si>
    <t>BW Flow and JE Practice</t>
  </si>
  <si>
    <t>Job Order Cost and Margin Record: Job #1234 Practice</t>
  </si>
  <si>
    <t>JOCMR Practice</t>
  </si>
  <si>
    <t>Service</t>
  </si>
  <si>
    <t>Service Job Cost and Margin Record: Trusty and Accurate CPA's</t>
  </si>
  <si>
    <t>JOCMR Service</t>
  </si>
  <si>
    <t>BDAF</t>
  </si>
  <si>
    <t>Before, During, After &amp; Fixit Method- Manufacturing Overhead (MOH) Overallocated</t>
  </si>
  <si>
    <t>MOH Over</t>
  </si>
  <si>
    <t>Before, During, After &amp; Fixit Method- Manufacturing Overhead (MOH) Underallocated</t>
  </si>
  <si>
    <t>MOH Under</t>
  </si>
  <si>
    <t xml:space="preserve">© Practical Accounting LLC </t>
  </si>
  <si>
    <r>
      <t>Overview and</t>
    </r>
    <r>
      <rPr>
        <u/>
        <sz val="28"/>
        <color theme="3"/>
        <rFont val="Verdana"/>
        <family val="2"/>
      </rPr>
      <t xml:space="preserve"> Terminology</t>
    </r>
    <r>
      <rPr>
        <u/>
        <sz val="28"/>
        <rFont val="Verdana"/>
        <family val="2"/>
      </rPr>
      <t xml:space="preserve"> of Job Order Costing</t>
    </r>
  </si>
  <si>
    <t>What is Job Order Costing?</t>
  </si>
  <si>
    <r>
      <rPr>
        <b/>
        <sz val="20"/>
        <color theme="3"/>
        <rFont val="Verdana"/>
        <family val="2"/>
      </rPr>
      <t xml:space="preserve">Job Order Costing </t>
    </r>
    <r>
      <rPr>
        <sz val="20"/>
        <rFont val="Verdana"/>
        <family val="2"/>
      </rPr>
      <t xml:space="preserve">is a process for calculating the Total Cost of </t>
    </r>
    <r>
      <rPr>
        <b/>
        <sz val="20"/>
        <rFont val="Verdana"/>
        <family val="2"/>
      </rPr>
      <t xml:space="preserve">Unique Jobs.  </t>
    </r>
    <r>
      <rPr>
        <sz val="20"/>
        <rFont val="Verdana"/>
        <family val="2"/>
      </rPr>
      <t>Applications include: Car and Home Repair, Custom</t>
    </r>
  </si>
  <si>
    <r>
      <t xml:space="preserve">Furniture, Construction and Manufacturing of </t>
    </r>
    <r>
      <rPr>
        <b/>
        <sz val="20"/>
        <rFont val="Verdana"/>
        <family val="2"/>
      </rPr>
      <t>Batches of Unique Products</t>
    </r>
    <r>
      <rPr>
        <sz val="20"/>
        <rFont val="Verdana"/>
        <family val="2"/>
      </rPr>
      <t xml:space="preserve"> (Bakery) and for </t>
    </r>
    <r>
      <rPr>
        <b/>
        <sz val="20"/>
        <rFont val="Verdana"/>
        <family val="2"/>
      </rPr>
      <t xml:space="preserve">Unique Special Orders for Customers. </t>
    </r>
  </si>
  <si>
    <r>
      <t xml:space="preserve">(Hospitals, Law and CPA Firms, Automobiles, </t>
    </r>
    <r>
      <rPr>
        <sz val="20"/>
        <color rgb="FFFF0000"/>
        <rFont val="Verdana"/>
        <family val="2"/>
      </rPr>
      <t>Pizza</t>
    </r>
    <r>
      <rPr>
        <sz val="20"/>
        <rFont val="Verdana"/>
        <family val="2"/>
      </rPr>
      <t>…)</t>
    </r>
  </si>
  <si>
    <r>
      <rPr>
        <b/>
        <sz val="20"/>
        <color theme="3"/>
        <rFont val="Verdana"/>
        <family val="2"/>
      </rPr>
      <t>Process Costing</t>
    </r>
    <r>
      <rPr>
        <b/>
        <sz val="20"/>
        <rFont val="Verdana"/>
        <family val="2"/>
      </rPr>
      <t xml:space="preserve"> </t>
    </r>
    <r>
      <rPr>
        <sz val="20"/>
        <rFont val="Verdana"/>
        <family val="2"/>
      </rPr>
      <t>(next) is used for a continuous multi-step process of the same product.  Costs are totaled at the end of the month.</t>
    </r>
  </si>
  <si>
    <r>
      <t xml:space="preserve">(Potato Chips, Oil Refining, Plastics, Cereal, </t>
    </r>
    <r>
      <rPr>
        <sz val="20"/>
        <color rgb="FFFF0000"/>
        <rFont val="Verdana"/>
        <family val="2"/>
      </rPr>
      <t>Frozen Pizza Factory</t>
    </r>
    <r>
      <rPr>
        <sz val="20"/>
        <rFont val="Verdana"/>
        <family val="2"/>
      </rPr>
      <t>…)</t>
    </r>
  </si>
  <si>
    <t>How Does Job Order Costing Work?</t>
  </si>
  <si>
    <r>
      <rPr>
        <b/>
        <sz val="20"/>
        <color theme="3"/>
        <rFont val="Verdana"/>
        <family val="2"/>
      </rPr>
      <t xml:space="preserve">Job Cost Tickets </t>
    </r>
    <r>
      <rPr>
        <sz val="20"/>
        <rFont val="Verdana"/>
        <family val="2"/>
      </rPr>
      <t>Are the forms used to calculate the Total Cost of a Job.</t>
    </r>
  </si>
  <si>
    <r>
      <rPr>
        <b/>
        <sz val="20"/>
        <color theme="3"/>
        <rFont val="Verdana"/>
        <family val="2"/>
      </rPr>
      <t xml:space="preserve">Direct Materials </t>
    </r>
    <r>
      <rPr>
        <sz val="20"/>
        <rFont val="Verdana"/>
        <family val="2"/>
      </rPr>
      <t xml:space="preserve">Are charged Directly to Job Ticket using a </t>
    </r>
    <r>
      <rPr>
        <b/>
        <sz val="20"/>
        <color theme="3"/>
        <rFont val="Verdana"/>
        <family val="2"/>
      </rPr>
      <t xml:space="preserve">Raw Materials Requisition </t>
    </r>
    <r>
      <rPr>
        <sz val="20"/>
        <rFont val="Verdana"/>
        <family val="2"/>
      </rPr>
      <t xml:space="preserve">(request - like an order form) </t>
    </r>
  </si>
  <si>
    <r>
      <rPr>
        <b/>
        <sz val="20"/>
        <color theme="3"/>
        <rFont val="Verdana"/>
        <family val="2"/>
      </rPr>
      <t xml:space="preserve">Direct Labor: </t>
    </r>
    <r>
      <rPr>
        <sz val="20"/>
        <rFont val="Verdana"/>
        <family val="2"/>
      </rPr>
      <t xml:space="preserve">Wages of Employees working on the job are also charged directly using a </t>
    </r>
    <r>
      <rPr>
        <b/>
        <sz val="20"/>
        <color theme="3"/>
        <rFont val="Verdana"/>
        <family val="2"/>
      </rPr>
      <t xml:space="preserve">Time Ticket </t>
    </r>
    <r>
      <rPr>
        <sz val="20"/>
        <rFont val="Verdana"/>
        <family val="2"/>
      </rPr>
      <t>(hours worked X wage rate/hour)</t>
    </r>
  </si>
  <si>
    <r>
      <rPr>
        <b/>
        <sz val="20"/>
        <color theme="3"/>
        <rFont val="Verdana"/>
        <family val="2"/>
      </rPr>
      <t>Factory Overhead</t>
    </r>
    <r>
      <rPr>
        <b/>
        <sz val="20"/>
        <color theme="4"/>
        <rFont val="Verdana"/>
        <family val="2"/>
      </rPr>
      <t xml:space="preserve">  </t>
    </r>
    <r>
      <rPr>
        <sz val="20"/>
        <rFont val="Verdana"/>
        <family val="2"/>
      </rPr>
      <t xml:space="preserve">Is </t>
    </r>
    <r>
      <rPr>
        <b/>
        <sz val="20"/>
        <rFont val="Verdana"/>
        <family val="2"/>
      </rPr>
      <t xml:space="preserve">THE Main Issue </t>
    </r>
    <r>
      <rPr>
        <sz val="20"/>
        <rFont val="Verdana"/>
        <family val="2"/>
      </rPr>
      <t xml:space="preserve">of this chapter because it is Indirect or shared by many Jobs. It is </t>
    </r>
    <r>
      <rPr>
        <b/>
        <sz val="20"/>
        <color theme="3"/>
        <rFont val="Verdana"/>
        <family val="2"/>
      </rPr>
      <t>Applied or Allocated</t>
    </r>
    <r>
      <rPr>
        <b/>
        <sz val="20"/>
        <rFont val="Verdana"/>
        <family val="2"/>
      </rPr>
      <t xml:space="preserve"> </t>
    </r>
  </si>
  <si>
    <r>
      <t xml:space="preserve">     (both terms are used) to the cost of Work-In-Process based on a</t>
    </r>
    <r>
      <rPr>
        <b/>
        <sz val="20"/>
        <rFont val="Verdana"/>
        <family val="2"/>
      </rPr>
      <t xml:space="preserve"> </t>
    </r>
    <r>
      <rPr>
        <b/>
        <sz val="20"/>
        <color theme="3"/>
        <rFont val="Verdana"/>
        <family val="2"/>
      </rPr>
      <t>predetermined</t>
    </r>
    <r>
      <rPr>
        <sz val="20"/>
        <rFont val="Verdana"/>
        <family val="2"/>
      </rPr>
      <t xml:space="preserve"> (before)</t>
    </r>
    <r>
      <rPr>
        <sz val="20"/>
        <color theme="3"/>
        <rFont val="Verdana"/>
        <family val="2"/>
      </rPr>
      <t xml:space="preserve"> </t>
    </r>
    <r>
      <rPr>
        <b/>
        <sz val="20"/>
        <color theme="3"/>
        <rFont val="Verdana"/>
        <family val="2"/>
      </rPr>
      <t xml:space="preserve">rate </t>
    </r>
    <r>
      <rPr>
        <sz val="20"/>
        <rFont val="Verdana"/>
        <family val="2"/>
      </rPr>
      <t>- usually per direct labor hour.</t>
    </r>
  </si>
  <si>
    <t xml:space="preserve">     Examples of Factory or Manufacturing Overhead include: Maintenance, Manager's Salary, Building Expenses, Utilities…</t>
  </si>
  <si>
    <r>
      <t xml:space="preserve">Overview and </t>
    </r>
    <r>
      <rPr>
        <u/>
        <sz val="28"/>
        <color theme="4"/>
        <rFont val="Verdana"/>
        <family val="2"/>
      </rPr>
      <t>Terminology</t>
    </r>
    <r>
      <rPr>
        <u/>
        <sz val="28"/>
        <rFont val="Verdana"/>
        <family val="2"/>
      </rPr>
      <t xml:space="preserve"> of Cost Accounting</t>
    </r>
  </si>
  <si>
    <t>What is Cost Accounting?</t>
  </si>
  <si>
    <r>
      <rPr>
        <b/>
        <sz val="20"/>
        <color theme="4"/>
        <rFont val="Verdana"/>
        <family val="2"/>
      </rPr>
      <t>Cost Accounting gathers</t>
    </r>
    <r>
      <rPr>
        <sz val="20"/>
        <rFont val="Verdana"/>
        <family val="2"/>
      </rPr>
      <t xml:space="preserve"> accounting information to calculate to Total Cost and Average Cost per Unit Produced and Sold.</t>
    </r>
  </si>
  <si>
    <r>
      <t xml:space="preserve">   While it is commonly applied to </t>
    </r>
    <r>
      <rPr>
        <u/>
        <sz val="20"/>
        <rFont val="Verdana"/>
        <family val="2"/>
      </rPr>
      <t>Manufacturing Organization</t>
    </r>
    <r>
      <rPr>
        <sz val="20"/>
        <rFont val="Verdana"/>
        <family val="2"/>
      </rPr>
      <t>s, it also readily applies to Service Organizations and Operations.</t>
    </r>
  </si>
  <si>
    <t>Suppliers</t>
  </si>
  <si>
    <t>Warehouse</t>
  </si>
  <si>
    <t>Factory</t>
  </si>
  <si>
    <t>Customer Buys</t>
  </si>
  <si>
    <t>Cheese, Sause, Boxes, Freight-In…</t>
  </si>
  <si>
    <t>Cheese, Sause, Boxes…</t>
  </si>
  <si>
    <t xml:space="preserve">Partially Assembled </t>
  </si>
  <si>
    <t>Frozen Pizza</t>
  </si>
  <si>
    <t>Revenue = Price</t>
  </si>
  <si>
    <t>Frozen Pizzas</t>
  </si>
  <si>
    <t>Type of Inventory</t>
  </si>
  <si>
    <t>Raw Materials</t>
  </si>
  <si>
    <t>Work In Process</t>
  </si>
  <si>
    <t>Finished Goods</t>
  </si>
  <si>
    <t>Type of Expense</t>
  </si>
  <si>
    <t>Cost of Goods Sold</t>
  </si>
  <si>
    <t>Key Cost Accounting Definitions</t>
  </si>
  <si>
    <t>Gross Profit</t>
  </si>
  <si>
    <r>
      <rPr>
        <b/>
        <sz val="20"/>
        <color theme="4"/>
        <rFont val="Verdana"/>
        <family val="2"/>
      </rPr>
      <t xml:space="preserve">Inventory </t>
    </r>
    <r>
      <rPr>
        <sz val="20"/>
        <rFont val="Verdana"/>
        <family val="2"/>
      </rPr>
      <t>An Asset (Something Owned) that was Bought or Made with the Intent to Sell</t>
    </r>
  </si>
  <si>
    <r>
      <rPr>
        <b/>
        <sz val="20"/>
        <color theme="4"/>
        <rFont val="Verdana"/>
        <family val="2"/>
      </rPr>
      <t xml:space="preserve">Cost </t>
    </r>
    <r>
      <rPr>
        <sz val="20"/>
        <rFont val="Verdana"/>
        <family val="2"/>
      </rPr>
      <t>The amount of used (consumed) to purchase or produce an Asset or an Expense</t>
    </r>
  </si>
  <si>
    <r>
      <rPr>
        <b/>
        <sz val="20"/>
        <color theme="4"/>
        <rFont val="Verdana"/>
        <family val="2"/>
      </rPr>
      <t xml:space="preserve">Price </t>
    </r>
    <r>
      <rPr>
        <sz val="20"/>
        <rFont val="Verdana"/>
        <family val="2"/>
      </rPr>
      <t xml:space="preserve">The amount of for which Inventory or Services are offered to customers.  </t>
    </r>
  </si>
  <si>
    <r>
      <rPr>
        <b/>
        <sz val="20"/>
        <color theme="4"/>
        <rFont val="Verdana"/>
        <family val="2"/>
      </rPr>
      <t xml:space="preserve">Raw Materials </t>
    </r>
    <r>
      <rPr>
        <sz val="20"/>
        <rFont val="Verdana"/>
        <family val="2"/>
      </rPr>
      <t xml:space="preserve">The cost of stuff that you </t>
    </r>
    <r>
      <rPr>
        <b/>
        <sz val="20"/>
        <color theme="4"/>
        <rFont val="Verdana"/>
        <family val="2"/>
      </rPr>
      <t xml:space="preserve">PURCHASE </t>
    </r>
    <r>
      <rPr>
        <sz val="20"/>
        <rFont val="Verdana"/>
        <family val="2"/>
      </rPr>
      <t xml:space="preserve">(Buy) to Make your product </t>
    </r>
    <r>
      <rPr>
        <u/>
        <sz val="20"/>
        <rFont val="Verdana"/>
        <family val="2"/>
      </rPr>
      <t>including</t>
    </r>
    <r>
      <rPr>
        <sz val="20"/>
        <rFont val="Verdana"/>
        <family val="2"/>
      </rPr>
      <t xml:space="preserve"> the </t>
    </r>
    <r>
      <rPr>
        <b/>
        <sz val="20"/>
        <color theme="4"/>
        <rFont val="Verdana"/>
        <family val="2"/>
      </rPr>
      <t xml:space="preserve">Freight In </t>
    </r>
    <r>
      <rPr>
        <sz val="20"/>
        <rFont val="Verdana"/>
        <family val="2"/>
      </rPr>
      <t>to Have it Delivered to You.</t>
    </r>
  </si>
  <si>
    <r>
      <rPr>
        <b/>
        <sz val="20"/>
        <color theme="4"/>
        <rFont val="Verdana"/>
        <family val="2"/>
      </rPr>
      <t>Work-In-Process (WIP) C</t>
    </r>
    <r>
      <rPr>
        <sz val="20"/>
        <rFont val="Verdana"/>
        <family val="2"/>
      </rPr>
      <t xml:space="preserve">osts added inside the factory. Raw Materials become </t>
    </r>
    <r>
      <rPr>
        <b/>
        <sz val="20"/>
        <color theme="4"/>
        <rFont val="Verdana"/>
        <family val="2"/>
      </rPr>
      <t>Direct Materials + Direct Labor + Factory Overhead</t>
    </r>
  </si>
  <si>
    <r>
      <t xml:space="preserve">Direct Cost: </t>
    </r>
    <r>
      <rPr>
        <sz val="20"/>
        <rFont val="Verdana"/>
        <family val="2"/>
      </rPr>
      <t>Any Cost (Materials or Labor) that can be Directed Traced (Charged) to a single or batch of units or a product produced in WIP</t>
    </r>
  </si>
  <si>
    <r>
      <rPr>
        <b/>
        <sz val="20"/>
        <color theme="4"/>
        <rFont val="Verdana"/>
        <family val="2"/>
      </rPr>
      <t xml:space="preserve">Finished Goods </t>
    </r>
    <r>
      <rPr>
        <sz val="20"/>
        <rFont val="Verdana"/>
        <family val="2"/>
      </rPr>
      <t>The cost of your product when it is ready for sale</t>
    </r>
  </si>
  <si>
    <r>
      <rPr>
        <b/>
        <sz val="20"/>
        <color theme="4"/>
        <rFont val="Verdana"/>
        <family val="2"/>
      </rPr>
      <t xml:space="preserve">Cost of Goods Sold </t>
    </r>
    <r>
      <rPr>
        <sz val="20"/>
        <rFont val="Verdana"/>
        <family val="2"/>
      </rPr>
      <t>The cost of your product when it is Sold switches from an Inventory Asset to an Expense</t>
    </r>
  </si>
  <si>
    <r>
      <rPr>
        <b/>
        <sz val="20"/>
        <color theme="4"/>
        <rFont val="Verdana"/>
        <family val="2"/>
      </rPr>
      <t xml:space="preserve">Gross Profit: </t>
    </r>
    <r>
      <rPr>
        <sz val="20"/>
        <rFont val="Verdana"/>
        <family val="2"/>
      </rPr>
      <t xml:space="preserve">Revenue minus Cost of Goods Sold: in Total or per Unit.  </t>
    </r>
    <r>
      <rPr>
        <b/>
        <sz val="20"/>
        <color theme="4"/>
        <rFont val="Verdana"/>
        <family val="2"/>
      </rPr>
      <t>Gross Profit Margin (</t>
    </r>
    <r>
      <rPr>
        <sz val="20"/>
        <rFont val="Verdana"/>
        <family val="2"/>
      </rPr>
      <t>Percentage): Gross Profit divided by Revenue.</t>
    </r>
  </si>
  <si>
    <t>Tip:  Search "How It's Made" and any product name for a Free Online Factory Tour.</t>
  </si>
  <si>
    <t>Job Order Costing: Nascar Racing Car Bodies</t>
  </si>
  <si>
    <t>Introduction and Classification Drill</t>
  </si>
  <si>
    <t xml:space="preserve">Your business, Bodyworks Custom Car Bodies produces car bodies for Nascar Teams. </t>
  </si>
  <si>
    <t>One Racing Team has ordered two Customized Car Bodies.</t>
  </si>
  <si>
    <t>Click on the link below to take a 5 minute Factory Tour</t>
  </si>
  <si>
    <t>Or Open a new tab in your browser and</t>
  </si>
  <si>
    <t>https://www.youtube.com/watch?v=Kxtk5qai8o4</t>
  </si>
  <si>
    <t>Search "how it's made nascar bodies"</t>
  </si>
  <si>
    <t xml:space="preserve">After viewing the video, enter X under the correct classification.    </t>
  </si>
  <si>
    <r>
      <t>When Correct, you will get a</t>
    </r>
    <r>
      <rPr>
        <sz val="16"/>
        <color rgb="FFFF0000"/>
        <rFont val="Verdana"/>
        <family val="2"/>
      </rPr>
      <t xml:space="preserve"> Red "Thumbs Up"</t>
    </r>
    <r>
      <rPr>
        <sz val="16"/>
        <rFont val="Verdana"/>
        <family val="2"/>
      </rPr>
      <t xml:space="preserve"> for your Score</t>
    </r>
  </si>
  <si>
    <t>Score</t>
  </si>
  <si>
    <t>Direct Materials</t>
  </si>
  <si>
    <t>Direct Labor</t>
  </si>
  <si>
    <t>Factory Overhead (Shared Cost - Not Directly Tracable)</t>
  </si>
  <si>
    <t>Carbon Fiber Layers</t>
  </si>
  <si>
    <t>Depreciation on the Computerized Cutter</t>
  </si>
  <si>
    <t>Wages and Benefits for the Techniction</t>
  </si>
  <si>
    <t>Electricity to Heat the Ovens</t>
  </si>
  <si>
    <t>Steel to Make the Frame</t>
  </si>
  <si>
    <t>Plant Manager's Salary - Supervise All Jobs</t>
  </si>
  <si>
    <t>Total Correct</t>
  </si>
  <si>
    <t>Accounting for Inventory Flows</t>
  </si>
  <si>
    <t>BASE Method = Beginning+Add-Subtact=Ending</t>
  </si>
  <si>
    <t>MANUFACTURING OR SERVICE: JOB ORDER COSTING</t>
  </si>
  <si>
    <r>
      <t xml:space="preserve">Beginning </t>
    </r>
    <r>
      <rPr>
        <sz val="22"/>
        <rFont val="Arial"/>
        <family val="2"/>
      </rPr>
      <t>Inventory</t>
    </r>
  </si>
  <si>
    <r>
      <t xml:space="preserve">Add </t>
    </r>
    <r>
      <rPr>
        <sz val="22"/>
        <rFont val="Arial"/>
        <family val="2"/>
      </rPr>
      <t>Costs</t>
    </r>
  </si>
  <si>
    <r>
      <t xml:space="preserve">Subtract </t>
    </r>
    <r>
      <rPr>
        <sz val="22"/>
        <rFont val="Arial"/>
        <family val="2"/>
      </rPr>
      <t>Costs</t>
    </r>
  </si>
  <si>
    <r>
      <t xml:space="preserve">Ending </t>
    </r>
    <r>
      <rPr>
        <sz val="22"/>
        <rFont val="Arial"/>
        <family val="2"/>
      </rPr>
      <t>Inventory</t>
    </r>
  </si>
  <si>
    <t>Inventory</t>
  </si>
  <si>
    <t>Purchased</t>
  </si>
  <si>
    <t>Requistioned</t>
  </si>
  <si>
    <t>+</t>
  </si>
  <si>
    <t xml:space="preserve">   / Transferred to the</t>
  </si>
  <si>
    <t>Shipping (Freight In)</t>
  </si>
  <si>
    <t xml:space="preserve"> = Raw Materials Available for Use </t>
  </si>
  <si>
    <t>Cost of Goods</t>
  </si>
  <si>
    <t>Manufactured</t>
  </si>
  <si>
    <t xml:space="preserve">   Transferred</t>
  </si>
  <si>
    <t>out of the</t>
  </si>
  <si>
    <t>Factory Overhead</t>
  </si>
  <si>
    <t>Sold Expense</t>
  </si>
  <si>
    <t>Inventory Accounting Process</t>
  </si>
  <si>
    <t>Purchase Steel $15,000</t>
  </si>
  <si>
    <t>Debit</t>
  </si>
  <si>
    <t>Credit</t>
  </si>
  <si>
    <r>
      <t xml:space="preserve">Body Works Custom Car Bodies - Job #1234 for One Racing Team  </t>
    </r>
    <r>
      <rPr>
        <b/>
        <u/>
        <sz val="28"/>
        <color rgb="FFFF0000"/>
        <rFont val="Arial"/>
        <family val="2"/>
      </rPr>
      <t>Key</t>
    </r>
  </si>
  <si>
    <t>Raw Materials Inventory</t>
  </si>
  <si>
    <t>Accounts Payable</t>
  </si>
  <si>
    <t>Transfer $20,000 of Carbon Fiber and Steel to the Factory</t>
  </si>
  <si>
    <t>Purchased+</t>
  </si>
  <si>
    <t>Work in Process Inventory</t>
  </si>
  <si>
    <t>Direct Labor from Time Cards 1,000 hours X $30 per hour</t>
  </si>
  <si>
    <t>Wages Payable</t>
  </si>
  <si>
    <t>Factory Overhead Applied @ $10.00 / Direct Labor Hour</t>
  </si>
  <si>
    <t>Factory or Manufacturing Overhead</t>
  </si>
  <si>
    <t>Transfer Entire Job #1234 to Finished Goods</t>
  </si>
  <si>
    <t>Finished Goods Inventory</t>
  </si>
  <si>
    <t>Deliver/Sell ONE of TWO Car Bodies to Customer $50,000</t>
  </si>
  <si>
    <t>Accounts Receivable</t>
  </si>
  <si>
    <t>Revenue</t>
  </si>
  <si>
    <r>
      <t xml:space="preserve">&lt;Beginning      </t>
    </r>
    <r>
      <rPr>
        <u/>
        <sz val="22"/>
        <rFont val="Arial"/>
        <family val="2"/>
      </rPr>
      <t>Total Inventory</t>
    </r>
    <r>
      <rPr>
        <sz val="22"/>
        <rFont val="Arial"/>
        <family val="2"/>
      </rPr>
      <t xml:space="preserve">      Ending&gt;</t>
    </r>
  </si>
  <si>
    <t>Job Order Cost and Margin Record</t>
  </si>
  <si>
    <t xml:space="preserve"> Per Unit</t>
  </si>
  <si>
    <t>Total</t>
  </si>
  <si>
    <t>Actual Direct Labor Hours</t>
  </si>
  <si>
    <t>Cost per Direct Labor Hour</t>
  </si>
  <si>
    <t>Number of Units (Car Bodies)</t>
  </si>
  <si>
    <t>Price per Unit / Total</t>
  </si>
  <si>
    <t>X</t>
  </si>
  <si>
    <t>Manufacturing Overhead</t>
  </si>
  <si>
    <t>Total Product Cost / COGS</t>
  </si>
  <si>
    <t xml:space="preserve">       Gross Margin</t>
  </si>
  <si>
    <r>
      <t xml:space="preserve">Body Works Custom Car Bodies - Job #1234 for One Racing Team  </t>
    </r>
    <r>
      <rPr>
        <b/>
        <u/>
        <sz val="28"/>
        <color rgb="FFFF0000"/>
        <rFont val="Arial"/>
        <family val="2"/>
      </rPr>
      <t>Practice</t>
    </r>
  </si>
  <si>
    <t>Body Works Custom Car Bodies - Job #1234 for One Racing Team</t>
  </si>
  <si>
    <t>=</t>
  </si>
  <si>
    <t>Service Businesses Work EXACTLY the SAME with slightly different WIP Accounts</t>
  </si>
  <si>
    <t>Trusty &amp; Accurate CPAs</t>
  </si>
  <si>
    <t>Audit Engagement for Bodyworks Custom Car Bodies</t>
  </si>
  <si>
    <t>Number of Units (Audit Programs)</t>
  </si>
  <si>
    <t>Audit Programs are standardized procedures on different aspects of the Financial Statements</t>
  </si>
  <si>
    <t>Revenue for the Firm</t>
  </si>
  <si>
    <t>Billable Travel Costs</t>
  </si>
  <si>
    <t>Often there are No Direct Materials on Service Jobs, but there can be (Car Repair, Construction, Hospital Patients …)</t>
  </si>
  <si>
    <t>Accountants time charged to each part of the job.</t>
  </si>
  <si>
    <t>Supplies &amp; Other Overhead</t>
  </si>
  <si>
    <t>Shared Costs Allocated based on Direct Labor Hours</t>
  </si>
  <si>
    <t>Total Engagement Cost / COGS</t>
  </si>
  <si>
    <t>Target Margins are used for Pricing when Estimating a Quote</t>
  </si>
  <si>
    <t>Operating Expenses:  Training, Marketing and Administration are charged at the Total Firm Level.</t>
  </si>
  <si>
    <t>Before, During, After &amp; Fixit Method For Manufacturing Overhead (MOH)</t>
  </si>
  <si>
    <t>One Formula  Total Cost = # Units X Avg. Cost per Unit</t>
  </si>
  <si>
    <t>When</t>
  </si>
  <si>
    <t>OVER ALLOCATED EXAMPLE</t>
  </si>
  <si>
    <t>Result</t>
  </si>
  <si>
    <t xml:space="preserve"> Total Cost /  # Units =  Avg. Cost per Unit</t>
  </si>
  <si>
    <t>Before</t>
  </si>
  <si>
    <r>
      <t xml:space="preserve">Total </t>
    </r>
    <r>
      <rPr>
        <u/>
        <sz val="16"/>
        <color theme="1"/>
        <rFont val="Calibri"/>
        <family val="2"/>
        <scheme val="minor"/>
      </rPr>
      <t xml:space="preserve">Estimated </t>
    </r>
    <r>
      <rPr>
        <sz val="16"/>
        <color theme="1"/>
        <rFont val="Calibri"/>
        <family val="2"/>
        <scheme val="minor"/>
      </rPr>
      <t>MOH for the Year</t>
    </r>
  </si>
  <si>
    <t xml:space="preserve">Estimated Rate </t>
  </si>
  <si>
    <t>The Estimated Rate is also called the Predetermined Rate.</t>
  </si>
  <si>
    <t>(the year)</t>
  </si>
  <si>
    <t>Divided by</t>
  </si>
  <si>
    <t xml:space="preserve">    ------------------</t>
  </si>
  <si>
    <r>
      <t xml:space="preserve">Total </t>
    </r>
    <r>
      <rPr>
        <u/>
        <sz val="16"/>
        <color theme="1"/>
        <rFont val="Calibri"/>
        <family val="2"/>
        <scheme val="minor"/>
      </rPr>
      <t xml:space="preserve">Estimated </t>
    </r>
    <r>
      <rPr>
        <sz val="16"/>
        <color theme="1"/>
        <rFont val="Calibri"/>
        <family val="2"/>
        <scheme val="minor"/>
      </rPr>
      <t>Allocation Base DL Hours</t>
    </r>
  </si>
  <si>
    <t>per Direct Labor Hour</t>
  </si>
  <si>
    <t>Avg. Cost per Unit X # Units = Total Cost</t>
  </si>
  <si>
    <r>
      <rPr>
        <u/>
        <sz val="16"/>
        <color theme="1"/>
        <rFont val="Calibri"/>
        <family val="2"/>
        <scheme val="minor"/>
      </rPr>
      <t>Estimated</t>
    </r>
    <r>
      <rPr>
        <b/>
        <u/>
        <sz val="16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 xml:space="preserve">Rate </t>
    </r>
    <r>
      <rPr>
        <sz val="16"/>
        <color theme="1"/>
        <rFont val="Calibri"/>
        <family val="2"/>
        <scheme val="minor"/>
      </rPr>
      <t>of</t>
    </r>
  </si>
  <si>
    <r>
      <rPr>
        <b/>
        <sz val="16"/>
        <color theme="1"/>
        <rFont val="Calibri"/>
        <family val="2"/>
        <scheme val="minor"/>
      </rPr>
      <t xml:space="preserve">ACTUAL </t>
    </r>
    <r>
      <rPr>
        <sz val="16"/>
        <color theme="1"/>
        <rFont val="Calibri"/>
        <family val="2"/>
        <scheme val="minor"/>
      </rPr>
      <t>Direct</t>
    </r>
  </si>
  <si>
    <t>MOH Allocation</t>
  </si>
  <si>
    <t>&lt;&lt;&lt;&lt;&lt;&lt;</t>
  </si>
  <si>
    <t>This is Transaction 4 of Bodyworks Custom Car Bodies Job #1234</t>
  </si>
  <si>
    <t>During</t>
  </si>
  <si>
    <t>Labor Hours</t>
  </si>
  <si>
    <r>
      <t xml:space="preserve"> to</t>
    </r>
    <r>
      <rPr>
        <b/>
        <sz val="16"/>
        <color theme="1"/>
        <rFont val="Calibri"/>
        <family val="2"/>
        <scheme val="minor"/>
      </rPr>
      <t xml:space="preserve"> Each Job</t>
    </r>
  </si>
  <si>
    <t>Times</t>
  </si>
  <si>
    <t>Job #1234</t>
  </si>
  <si>
    <t>After</t>
  </si>
  <si>
    <t>Total MOH Allocated</t>
  </si>
  <si>
    <t>Minus</t>
  </si>
  <si>
    <t>Over (Under)</t>
  </si>
  <si>
    <r>
      <rPr>
        <b/>
        <sz val="16"/>
        <color theme="1"/>
        <rFont val="Calibri"/>
        <family val="2"/>
        <scheme val="minor"/>
      </rPr>
      <t>Actual</t>
    </r>
    <r>
      <rPr>
        <sz val="16"/>
        <color theme="1"/>
        <rFont val="Calibri"/>
        <family val="2"/>
        <scheme val="minor"/>
      </rPr>
      <t xml:space="preserve"> MOH</t>
    </r>
  </si>
  <si>
    <t>Allocated</t>
  </si>
  <si>
    <t>Actual Expense</t>
  </si>
  <si>
    <t>Allocated to Jobs</t>
  </si>
  <si>
    <t>All other Jobs</t>
  </si>
  <si>
    <t>Expenses</t>
  </si>
  <si>
    <t>MOH Expense</t>
  </si>
  <si>
    <t>Closing Entry</t>
  </si>
  <si>
    <t>Balance</t>
  </si>
  <si>
    <t>Total Allocated</t>
  </si>
  <si>
    <t>Fixit</t>
  </si>
  <si>
    <t>Percentage of</t>
  </si>
  <si>
    <t>(Decrease) for Over</t>
  </si>
  <si>
    <t>MOH Allocated</t>
  </si>
  <si>
    <t>This assumes that Over / Under Allocated is adjusted back to the individual jobs.</t>
  </si>
  <si>
    <t>Increase for Under</t>
  </si>
  <si>
    <t>= Actual Expense</t>
  </si>
  <si>
    <t>If immaterial, it can also be disposed as an adjustment to Cost of Goods Sold</t>
  </si>
  <si>
    <t>Adjust Over / Under Allocated to Cost of Goods Sold (in Total)</t>
  </si>
  <si>
    <t>Increase</t>
  </si>
  <si>
    <t>Total Change</t>
  </si>
  <si>
    <t>Decrease</t>
  </si>
  <si>
    <t>UNDER ALLOCATED EXAMPLE</t>
  </si>
  <si>
    <t>Price per Unit</t>
  </si>
  <si>
    <t>Variable Cost per Unit</t>
  </si>
  <si>
    <t>Breakeven Volume</t>
  </si>
  <si>
    <t>Data Point</t>
  </si>
  <si>
    <t>Total Revenue</t>
  </si>
  <si>
    <t>Total Fixed Cost</t>
  </si>
  <si>
    <t>Total Cost</t>
  </si>
  <si>
    <t>Total Variable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</si>
</sst>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##,###"/>
    <numFmt numFmtId="167" formatCode="&quot;$&quot;###,###.00"/>
    <numFmt numFmtId="168" formatCode="&quot;$&quot;#,##0;[Red]&quot;$&quot;#,##0"/>
    <numFmt numFmtId="169" formatCode="0.0%"/>
  </numFmts>
  <fonts count="8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8"/>
      <name val="Arial"/>
      <family val="2"/>
    </font>
    <font>
      <sz val="14"/>
      <name val="Arial"/>
      <family val="2"/>
    </font>
    <font>
      <u val="singleAccounting"/>
      <sz val="16"/>
      <name val="Arial"/>
      <family val="2"/>
    </font>
    <font>
      <b/>
      <sz val="20"/>
      <name val="Arial"/>
      <family val="2"/>
    </font>
    <font>
      <u/>
      <sz val="16"/>
      <name val="Arial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FF0000"/>
      <name val="Arial"/>
      <family val="2"/>
    </font>
    <font>
      <b/>
      <sz val="16"/>
      <color rgb="FFFF0000"/>
      <name val="Calibri"/>
      <family val="2"/>
      <scheme val="minor"/>
    </font>
    <font>
      <sz val="14"/>
      <name val="Verdana"/>
      <family val="2"/>
    </font>
    <font>
      <b/>
      <sz val="14"/>
      <color rgb="FFFF0000"/>
      <name val="Verdana"/>
      <family val="2"/>
    </font>
    <font>
      <sz val="20"/>
      <name val="Verdana"/>
      <family val="2"/>
    </font>
    <font>
      <u/>
      <sz val="36"/>
      <name val="Verdana"/>
      <family val="2"/>
    </font>
    <font>
      <sz val="36"/>
      <name val="Verdana"/>
      <family val="2"/>
    </font>
    <font>
      <b/>
      <u/>
      <sz val="20"/>
      <name val="Verdana"/>
      <family val="2"/>
    </font>
    <font>
      <i/>
      <sz val="20"/>
      <name val="Verdana"/>
      <family val="2"/>
    </font>
    <font>
      <u/>
      <sz val="28"/>
      <name val="Verdana"/>
      <family val="2"/>
    </font>
    <font>
      <u/>
      <sz val="28"/>
      <color theme="4"/>
      <name val="Verdana"/>
      <family val="2"/>
    </font>
    <font>
      <b/>
      <sz val="20"/>
      <color theme="4"/>
      <name val="Verdana"/>
      <family val="2"/>
    </font>
    <font>
      <b/>
      <sz val="20"/>
      <name val="Verdana"/>
      <family val="2"/>
    </font>
    <font>
      <sz val="20"/>
      <color theme="4"/>
      <name val="Verdana"/>
      <family val="2"/>
    </font>
    <font>
      <sz val="20"/>
      <color rgb="FFFF0000"/>
      <name val="Verdana"/>
      <family val="2"/>
    </font>
    <font>
      <u/>
      <sz val="10"/>
      <color theme="10"/>
      <name val="Arial"/>
      <family val="2"/>
    </font>
    <font>
      <sz val="18"/>
      <name val="Arial"/>
      <family val="2"/>
    </font>
    <font>
      <b/>
      <u/>
      <sz val="18"/>
      <name val="Arial"/>
      <family val="2"/>
    </font>
    <font>
      <sz val="16"/>
      <name val="Verdana"/>
      <family val="2"/>
    </font>
    <font>
      <b/>
      <sz val="16"/>
      <name val="Verdana"/>
      <family val="2"/>
    </font>
    <font>
      <sz val="16"/>
      <color rgb="FFFF0000"/>
      <name val="Verdana"/>
      <family val="2"/>
    </font>
    <font>
      <b/>
      <sz val="20"/>
      <color theme="3"/>
      <name val="Verdana"/>
      <family val="2"/>
    </font>
    <font>
      <u/>
      <sz val="20"/>
      <name val="Verdana"/>
      <family val="2"/>
    </font>
    <font>
      <i/>
      <sz val="16"/>
      <color theme="1"/>
      <name val="Calibri"/>
      <family val="2"/>
      <scheme val="minor"/>
    </font>
    <font>
      <sz val="18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20"/>
      <color theme="4"/>
      <name val="Verdana"/>
      <family val="2"/>
    </font>
    <font>
      <sz val="16"/>
      <color theme="1"/>
      <name val="Calibri"/>
      <family val="2"/>
      <scheme val="minor"/>
    </font>
    <font>
      <sz val="20"/>
      <color theme="3"/>
      <name val="Verdana"/>
      <family val="2"/>
    </font>
    <font>
      <u/>
      <sz val="28"/>
      <color theme="3"/>
      <name val="Verdana"/>
      <family val="2"/>
    </font>
    <font>
      <sz val="22"/>
      <name val="Arial"/>
      <family val="2"/>
    </font>
    <font>
      <i/>
      <sz val="22"/>
      <name val="Arial"/>
      <family val="2"/>
    </font>
    <font>
      <b/>
      <sz val="22"/>
      <name val="Arial"/>
      <family val="2"/>
    </font>
    <font>
      <b/>
      <u/>
      <sz val="22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sz val="22"/>
      <color theme="3"/>
      <name val="Arial"/>
      <family val="2"/>
    </font>
    <font>
      <sz val="22"/>
      <color theme="0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u val="singleAccounting"/>
      <sz val="18"/>
      <color theme="1"/>
      <name val="Arial"/>
      <family val="2"/>
    </font>
    <font>
      <sz val="18"/>
      <color theme="1"/>
      <name val="Arial"/>
      <family val="2"/>
    </font>
    <font>
      <u/>
      <sz val="18"/>
      <name val="Arial"/>
      <family val="2"/>
    </font>
    <font>
      <u/>
      <sz val="18"/>
      <color theme="1"/>
      <name val="Arial"/>
      <family val="2"/>
    </font>
    <font>
      <u/>
      <sz val="16"/>
      <color theme="1"/>
      <name val="Arial"/>
      <family val="2"/>
    </font>
    <font>
      <b/>
      <i/>
      <u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u val="singleAccounting"/>
      <sz val="16"/>
      <color theme="1"/>
      <name val="Calibri"/>
      <family val="2"/>
      <scheme val="minor"/>
    </font>
    <font>
      <u val="singleAccounting"/>
      <sz val="16"/>
      <color theme="0"/>
      <name val="Calibri"/>
      <family val="2"/>
      <scheme val="minor"/>
    </font>
    <font>
      <sz val="16"/>
      <color theme="4" tint="-0.499984740745262"/>
      <name val="Calibri"/>
      <family val="2"/>
      <scheme val="minor"/>
    </font>
    <font>
      <u/>
      <sz val="16"/>
      <color rgb="FFFF0000"/>
      <name val="Arial"/>
      <family val="2"/>
    </font>
    <font>
      <u/>
      <sz val="22"/>
      <name val="Arial"/>
      <family val="2"/>
    </font>
    <font>
      <u/>
      <sz val="14"/>
      <color theme="3"/>
      <name val="Verdana"/>
      <family val="2"/>
    </font>
    <font>
      <b/>
      <sz val="20"/>
      <color rgb="FFFF0000"/>
      <name val="Wingdings"/>
      <charset val="2"/>
    </font>
    <font>
      <b/>
      <sz val="16"/>
      <color rgb="FFFF0000"/>
      <name val="Verdana"/>
      <family val="2"/>
    </font>
    <font>
      <b/>
      <u/>
      <sz val="16"/>
      <color rgb="FFFF0000"/>
      <name val="Verdana"/>
      <family val="2"/>
    </font>
    <font>
      <b/>
      <u/>
      <sz val="28"/>
      <color rgb="FFFF0000"/>
      <name val="Arial"/>
      <family val="2"/>
    </font>
    <font>
      <b/>
      <u/>
      <sz val="18"/>
      <color rgb="FFFF000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name val="Calibri"/>
      <family val="2"/>
      <scheme val="minor"/>
    </font>
    <font>
      <b/>
      <sz val="20"/>
      <color rgb="FFFF0000"/>
      <name val="Arial"/>
      <family val="2"/>
    </font>
    <font>
      <b/>
      <u val="singleAccounting"/>
      <sz val="16"/>
      <color rgb="FFFF0000"/>
      <name val="Calibri"/>
      <family val="2"/>
      <scheme val="minor"/>
    </font>
    <font>
      <b/>
      <sz val="22"/>
      <color rgb="FFFF0000"/>
      <name val="Verdana"/>
      <family val="2"/>
    </font>
    <font>
      <b/>
      <sz val="18"/>
      <name val="Arial"/>
      <family val="2"/>
    </font>
    <font>
      <b/>
      <u val="singleAccounting"/>
      <sz val="18"/>
      <name val="Arial"/>
      <family val="2"/>
    </font>
    <font>
      <sz val="24"/>
      <name val="Verdana"/>
      <family val="2"/>
    </font>
    <font>
      <b/>
      <sz val="16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</fills>
  <borders count="37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/>
      <right/>
      <top/>
      <bottom style="thick">
        <color auto="1"/>
      </bottom>
      <diagonal/>
    </border>
    <border>
      <left style="thick">
        <color theme="3"/>
      </left>
      <right/>
      <top/>
      <bottom/>
      <diagonal/>
    </border>
    <border>
      <left style="thick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ck">
        <color theme="3"/>
      </right>
      <top/>
      <bottom/>
      <diagonal/>
    </border>
    <border>
      <left style="thick">
        <color theme="3"/>
      </left>
      <right style="thick">
        <color theme="3"/>
      </right>
      <top/>
      <bottom style="thick">
        <color theme="3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Dashed">
        <color auto="1"/>
      </left>
      <right/>
      <top style="mediumDashed">
        <color auto="1"/>
      </top>
      <bottom style="mediumDashed">
        <color auto="1"/>
      </bottom>
      <diagonal/>
    </border>
    <border>
      <left/>
      <right style="mediumDashed">
        <color auto="1"/>
      </right>
      <top style="mediumDashed">
        <color auto="1"/>
      </top>
      <bottom style="mediumDash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DashDot">
        <color auto="1"/>
      </left>
      <right style="mediumDashDot">
        <color auto="1"/>
      </right>
      <top style="mediumDashDot">
        <color auto="1"/>
      </top>
      <bottom style="mediumDashDot">
        <color auto="1"/>
      </bottom>
      <diagonal/>
    </border>
    <border>
      <left style="mediumDashed">
        <color auto="1"/>
      </left>
      <right/>
      <top style="thick">
        <color auto="1"/>
      </top>
      <bottom style="mediumDashed">
        <color auto="1"/>
      </bottom>
      <diagonal/>
    </border>
    <border>
      <left/>
      <right/>
      <top style="thick">
        <color auto="1"/>
      </top>
      <bottom style="mediumDashed">
        <color auto="1"/>
      </bottom>
      <diagonal/>
    </border>
    <border>
      <left/>
      <right style="thick">
        <color auto="1"/>
      </right>
      <top style="thick">
        <color auto="1"/>
      </top>
      <bottom style="mediumDashed">
        <color auto="1"/>
      </bottom>
      <diagonal/>
    </border>
    <border>
      <left/>
      <right style="mediumDashed">
        <color auto="1"/>
      </right>
      <top style="thick">
        <color auto="1"/>
      </top>
      <bottom style="mediumDashed">
        <color auto="1"/>
      </bottom>
      <diagonal/>
    </border>
    <border>
      <left style="thick">
        <color auto="1"/>
      </left>
      <right/>
      <top style="thick">
        <color auto="1"/>
      </top>
      <bottom style="mediumDashed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Dashed">
        <color rgb="FFFF0000"/>
      </left>
      <right style="mediumDashed">
        <color rgb="FFFF0000"/>
      </right>
      <top style="mediumDashed">
        <color rgb="FFFF0000"/>
      </top>
      <bottom style="mediumDashed">
        <color rgb="FFFF0000"/>
      </bottom>
      <diagonal/>
    </border>
    <border>
      <left style="mediumDashed">
        <color rgb="FFFF0000"/>
      </left>
      <right style="thick">
        <color indexed="64"/>
      </right>
      <top style="mediumDashed">
        <color rgb="FFFF0000"/>
      </top>
      <bottom style="mediumDashed">
        <color rgb="FFFF0000"/>
      </bottom>
      <diagonal/>
    </border>
  </borders>
  <cellStyleXfs count="16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9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1" fillId="0" borderId="0"/>
    <xf numFmtId="44" fontId="1" fillId="0" borderId="0" applyFont="0" applyFill="0" applyBorder="0" applyAlignment="0" applyProtection="0"/>
  </cellStyleXfs>
  <cellXfs count="310">
    <xf numFmtId="0" fontId="0" fillId="0" borderId="0" xfId="0"/>
    <xf numFmtId="44" fontId="5" fillId="0" borderId="0" xfId="2" applyFont="1"/>
    <xf numFmtId="165" fontId="7" fillId="0" borderId="0" xfId="0" applyNumberFormat="1" applyFont="1"/>
    <xf numFmtId="164" fontId="7" fillId="0" borderId="0" xfId="1" applyNumberFormat="1" applyFont="1"/>
    <xf numFmtId="0" fontId="18" fillId="5" borderId="0" xfId="0" applyFont="1" applyFill="1"/>
    <xf numFmtId="0" fontId="19" fillId="5" borderId="0" xfId="0" applyFont="1" applyFill="1" applyAlignment="1">
      <alignment horizontal="center"/>
    </xf>
    <xf numFmtId="0" fontId="20" fillId="5" borderId="0" xfId="0" applyFont="1" applyFill="1" applyAlignment="1">
      <alignment horizontal="center"/>
    </xf>
    <xf numFmtId="0" fontId="21" fillId="5" borderId="0" xfId="0" applyFont="1" applyFill="1"/>
    <xf numFmtId="0" fontId="18" fillId="5" borderId="0" xfId="0" applyFont="1" applyFill="1" applyAlignment="1">
      <alignment horizontal="left"/>
    </xf>
    <xf numFmtId="164" fontId="4" fillId="2" borderId="0" xfId="1" applyNumberFormat="1" applyFont="1" applyFill="1"/>
    <xf numFmtId="0" fontId="18" fillId="5" borderId="0" xfId="11" applyFont="1" applyFill="1"/>
    <xf numFmtId="0" fontId="23" fillId="5" borderId="0" xfId="11" applyFont="1" applyFill="1" applyAlignment="1">
      <alignment horizontal="center"/>
    </xf>
    <xf numFmtId="0" fontId="21" fillId="5" borderId="0" xfId="11" applyFont="1" applyFill="1"/>
    <xf numFmtId="0" fontId="18" fillId="5" borderId="0" xfId="11" applyFont="1" applyFill="1" applyAlignment="1">
      <alignment horizontal="left"/>
    </xf>
    <xf numFmtId="0" fontId="16" fillId="5" borderId="0" xfId="11" applyFont="1" applyFill="1"/>
    <xf numFmtId="0" fontId="25" fillId="5" borderId="0" xfId="11" applyFont="1" applyFill="1"/>
    <xf numFmtId="0" fontId="27" fillId="5" borderId="0" xfId="11" applyFont="1" applyFill="1"/>
    <xf numFmtId="0" fontId="25" fillId="5" borderId="0" xfId="11" applyFont="1" applyFill="1" applyAlignment="1">
      <alignment horizontal="left"/>
    </xf>
    <xf numFmtId="0" fontId="18" fillId="5" borderId="13" xfId="11" applyFont="1" applyFill="1" applyBorder="1" applyAlignment="1">
      <alignment horizontal="left"/>
    </xf>
    <xf numFmtId="0" fontId="18" fillId="5" borderId="13" xfId="11" applyFont="1" applyFill="1" applyBorder="1"/>
    <xf numFmtId="0" fontId="18" fillId="5" borderId="11" xfId="11" applyFont="1" applyFill="1" applyBorder="1"/>
    <xf numFmtId="0" fontId="25" fillId="5" borderId="13" xfId="11" applyFont="1" applyFill="1" applyBorder="1" applyAlignment="1">
      <alignment horizontal="left"/>
    </xf>
    <xf numFmtId="0" fontId="25" fillId="5" borderId="13" xfId="11" applyFont="1" applyFill="1" applyBorder="1"/>
    <xf numFmtId="0" fontId="25" fillId="5" borderId="14" xfId="11" applyFont="1" applyFill="1" applyBorder="1"/>
    <xf numFmtId="0" fontId="25" fillId="5" borderId="11" xfId="11" applyFont="1" applyFill="1" applyBorder="1"/>
    <xf numFmtId="0" fontId="12" fillId="9" borderId="0" xfId="14" applyFont="1" applyFill="1"/>
    <xf numFmtId="0" fontId="36" fillId="5" borderId="12" xfId="11" applyFont="1" applyFill="1" applyBorder="1" applyAlignment="1">
      <alignment horizontal="center"/>
    </xf>
    <xf numFmtId="0" fontId="36" fillId="5" borderId="0" xfId="11" applyFont="1" applyFill="1" applyAlignment="1">
      <alignment horizontal="center"/>
    </xf>
    <xf numFmtId="0" fontId="36" fillId="5" borderId="0" xfId="11" applyFont="1" applyFill="1"/>
    <xf numFmtId="0" fontId="40" fillId="5" borderId="11" xfId="11" applyFont="1" applyFill="1" applyBorder="1"/>
    <xf numFmtId="0" fontId="28" fillId="5" borderId="0" xfId="11" applyFont="1" applyFill="1"/>
    <xf numFmtId="0" fontId="23" fillId="5" borderId="0" xfId="11" applyFont="1" applyFill="1" applyAlignment="1">
      <alignment horizontal="left"/>
    </xf>
    <xf numFmtId="0" fontId="12" fillId="0" borderId="0" xfId="14" applyFont="1"/>
    <xf numFmtId="0" fontId="35" fillId="5" borderId="0" xfId="11" applyFont="1" applyFill="1" applyAlignment="1">
      <alignment horizontal="left"/>
    </xf>
    <xf numFmtId="0" fontId="44" fillId="0" borderId="0" xfId="11" applyFont="1"/>
    <xf numFmtId="0" fontId="44" fillId="0" borderId="0" xfId="11" applyFont="1" applyAlignment="1">
      <alignment horizontal="right"/>
    </xf>
    <xf numFmtId="0" fontId="44" fillId="10" borderId="0" xfId="11" applyFont="1" applyFill="1"/>
    <xf numFmtId="0" fontId="46" fillId="0" borderId="0" xfId="11" applyFont="1" applyAlignment="1">
      <alignment horizontal="right"/>
    </xf>
    <xf numFmtId="0" fontId="46" fillId="0" borderId="0" xfId="11" applyFont="1" applyAlignment="1">
      <alignment horizontal="center"/>
    </xf>
    <xf numFmtId="0" fontId="46" fillId="0" borderId="0" xfId="11" applyFont="1"/>
    <xf numFmtId="0" fontId="47" fillId="0" borderId="0" xfId="11" applyFont="1"/>
    <xf numFmtId="0" fontId="44" fillId="4" borderId="15" xfId="11" applyFont="1" applyFill="1" applyBorder="1"/>
    <xf numFmtId="0" fontId="44" fillId="4" borderId="16" xfId="11" applyFont="1" applyFill="1" applyBorder="1"/>
    <xf numFmtId="0" fontId="48" fillId="0" borderId="0" xfId="11" applyFont="1"/>
    <xf numFmtId="0" fontId="49" fillId="3" borderId="0" xfId="4" applyFont="1" applyFill="1"/>
    <xf numFmtId="0" fontId="44" fillId="3" borderId="0" xfId="4" applyFont="1" applyFill="1"/>
    <xf numFmtId="0" fontId="44" fillId="4" borderId="16" xfId="4" applyFont="1" applyFill="1" applyBorder="1"/>
    <xf numFmtId="0" fontId="44" fillId="4" borderId="15" xfId="4" applyFont="1" applyFill="1" applyBorder="1"/>
    <xf numFmtId="0" fontId="50" fillId="0" borderId="0" xfId="4" applyFont="1"/>
    <xf numFmtId="0" fontId="51" fillId="0" borderId="0" xfId="4" applyFont="1"/>
    <xf numFmtId="0" fontId="52" fillId="0" borderId="0" xfId="4" applyFont="1"/>
    <xf numFmtId="0" fontId="44" fillId="0" borderId="0" xfId="4" applyFont="1"/>
    <xf numFmtId="0" fontId="47" fillId="3" borderId="17" xfId="4" applyFont="1" applyFill="1" applyBorder="1"/>
    <xf numFmtId="0" fontId="44" fillId="3" borderId="17" xfId="4" applyFont="1" applyFill="1" applyBorder="1"/>
    <xf numFmtId="164" fontId="52" fillId="0" borderId="19" xfId="1" applyNumberFormat="1" applyFont="1" applyBorder="1"/>
    <xf numFmtId="0" fontId="46" fillId="3" borderId="20" xfId="4" applyFont="1" applyFill="1" applyBorder="1"/>
    <xf numFmtId="0" fontId="46" fillId="3" borderId="20" xfId="4" applyFont="1" applyFill="1" applyBorder="1" applyAlignment="1">
      <alignment horizontal="center"/>
    </xf>
    <xf numFmtId="0" fontId="46" fillId="3" borderId="20" xfId="4" applyFont="1" applyFill="1" applyBorder="1" applyAlignment="1">
      <alignment horizontal="right"/>
    </xf>
    <xf numFmtId="0" fontId="44" fillId="3" borderId="17" xfId="4" applyFont="1" applyFill="1" applyBorder="1" applyAlignment="1">
      <alignment horizontal="center"/>
    </xf>
    <xf numFmtId="0" fontId="44" fillId="3" borderId="17" xfId="4" applyFont="1" applyFill="1" applyBorder="1" applyAlignment="1">
      <alignment horizontal="right"/>
    </xf>
    <xf numFmtId="164" fontId="52" fillId="0" borderId="0" xfId="1" applyNumberFormat="1" applyFont="1"/>
    <xf numFmtId="0" fontId="44" fillId="0" borderId="17" xfId="4" applyFont="1" applyBorder="1"/>
    <xf numFmtId="165" fontId="44" fillId="3" borderId="17" xfId="15" applyNumberFormat="1" applyFont="1" applyFill="1" applyBorder="1"/>
    <xf numFmtId="165" fontId="44" fillId="3" borderId="17" xfId="2" applyNumberFormat="1" applyFont="1" applyFill="1" applyBorder="1" applyAlignment="1">
      <alignment horizontal="left"/>
    </xf>
    <xf numFmtId="165" fontId="52" fillId="3" borderId="17" xfId="2" applyNumberFormat="1" applyFont="1" applyFill="1" applyBorder="1" applyAlignment="1">
      <alignment horizontal="center"/>
    </xf>
    <xf numFmtId="165" fontId="52" fillId="3" borderId="17" xfId="2" applyNumberFormat="1" applyFont="1" applyFill="1" applyBorder="1" applyAlignment="1"/>
    <xf numFmtId="165" fontId="52" fillId="3" borderId="17" xfId="15" applyNumberFormat="1" applyFont="1" applyFill="1" applyBorder="1"/>
    <xf numFmtId="0" fontId="44" fillId="3" borderId="20" xfId="4" applyFont="1" applyFill="1" applyBorder="1"/>
    <xf numFmtId="0" fontId="44" fillId="3" borderId="20" xfId="4" applyFont="1" applyFill="1" applyBorder="1" applyAlignment="1">
      <alignment horizontal="center"/>
    </xf>
    <xf numFmtId="0" fontId="44" fillId="0" borderId="20" xfId="4" applyFont="1" applyBorder="1"/>
    <xf numFmtId="0" fontId="44" fillId="3" borderId="20" xfId="4" applyFont="1" applyFill="1" applyBorder="1" applyAlignment="1">
      <alignment horizontal="right"/>
    </xf>
    <xf numFmtId="165" fontId="52" fillId="3" borderId="17" xfId="4" applyNumberFormat="1" applyFont="1" applyFill="1" applyBorder="1" applyAlignment="1">
      <alignment horizontal="center"/>
    </xf>
    <xf numFmtId="165" fontId="44" fillId="3" borderId="21" xfId="15" applyNumberFormat="1" applyFont="1" applyFill="1" applyBorder="1"/>
    <xf numFmtId="165" fontId="52" fillId="0" borderId="21" xfId="4" applyNumberFormat="1" applyFont="1" applyBorder="1"/>
    <xf numFmtId="165" fontId="52" fillId="0" borderId="21" xfId="15" applyNumberFormat="1" applyFont="1" applyBorder="1"/>
    <xf numFmtId="165" fontId="52" fillId="3" borderId="21" xfId="15" applyNumberFormat="1" applyFont="1" applyFill="1" applyBorder="1" applyAlignment="1">
      <alignment horizontal="right"/>
    </xf>
    <xf numFmtId="0" fontId="44" fillId="0" borderId="0" xfId="4" applyFont="1" applyAlignment="1">
      <alignment horizontal="right"/>
    </xf>
    <xf numFmtId="44" fontId="9" fillId="0" borderId="0" xfId="2" applyFont="1" applyFill="1" applyBorder="1"/>
    <xf numFmtId="44" fontId="53" fillId="0" borderId="0" xfId="2" applyFont="1" applyFill="1"/>
    <xf numFmtId="44" fontId="30" fillId="0" borderId="0" xfId="2" applyFont="1" applyFill="1" applyBorder="1"/>
    <xf numFmtId="44" fontId="54" fillId="0" borderId="0" xfId="2" applyFont="1" applyFill="1" applyAlignment="1">
      <alignment horizontal="center"/>
    </xf>
    <xf numFmtId="44" fontId="54" fillId="0" borderId="0" xfId="2" quotePrefix="1" applyFont="1" applyFill="1" applyAlignment="1">
      <alignment horizontal="center"/>
    </xf>
    <xf numFmtId="44" fontId="8" fillId="0" borderId="0" xfId="2" applyFont="1" applyAlignment="1">
      <alignment horizontal="center" wrapText="1"/>
    </xf>
    <xf numFmtId="0" fontId="30" fillId="0" borderId="0" xfId="1" applyNumberFormat="1" applyFont="1" applyFill="1" applyBorder="1" applyAlignment="1"/>
    <xf numFmtId="3" fontId="55" fillId="0" borderId="0" xfId="1" applyNumberFormat="1" applyFont="1" applyFill="1" applyBorder="1" applyAlignment="1">
      <alignment horizontal="center"/>
    </xf>
    <xf numFmtId="44" fontId="55" fillId="0" borderId="0" xfId="2" applyFont="1" applyFill="1"/>
    <xf numFmtId="0" fontId="30" fillId="0" borderId="0" xfId="2" applyNumberFormat="1" applyFont="1" applyFill="1" applyBorder="1" applyAlignment="1"/>
    <xf numFmtId="166" fontId="55" fillId="0" borderId="22" xfId="2" applyNumberFormat="1" applyFont="1" applyFill="1" applyBorder="1" applyAlignment="1"/>
    <xf numFmtId="166" fontId="55" fillId="0" borderId="22" xfId="2" applyNumberFormat="1" applyFont="1" applyFill="1" applyBorder="1"/>
    <xf numFmtId="3" fontId="55" fillId="0" borderId="22" xfId="1" applyNumberFormat="1" applyFont="1" applyFill="1" applyBorder="1" applyAlignment="1">
      <alignment horizontal="center"/>
    </xf>
    <xf numFmtId="3" fontId="55" fillId="0" borderId="22" xfId="1" applyNumberFormat="1" applyFont="1" applyFill="1" applyBorder="1" applyAlignment="1">
      <alignment horizontal="right"/>
    </xf>
    <xf numFmtId="0" fontId="30" fillId="0" borderId="0" xfId="2" applyNumberFormat="1" applyFont="1" applyFill="1" applyBorder="1" applyAlignment="1">
      <alignment horizontal="right"/>
    </xf>
    <xf numFmtId="165" fontId="55" fillId="0" borderId="22" xfId="2" applyNumberFormat="1" applyFont="1" applyFill="1" applyBorder="1"/>
    <xf numFmtId="164" fontId="30" fillId="0" borderId="0" xfId="1" applyNumberFormat="1" applyFont="1" applyFill="1" applyBorder="1"/>
    <xf numFmtId="167" fontId="30" fillId="0" borderId="0" xfId="2" applyNumberFormat="1" applyFont="1" applyFill="1" applyBorder="1"/>
    <xf numFmtId="0" fontId="56" fillId="0" borderId="0" xfId="2" applyNumberFormat="1" applyFont="1" applyFill="1" applyBorder="1" applyAlignment="1">
      <alignment horizontal="right"/>
    </xf>
    <xf numFmtId="165" fontId="54" fillId="0" borderId="22" xfId="2" applyNumberFormat="1" applyFont="1" applyFill="1" applyBorder="1"/>
    <xf numFmtId="166" fontId="57" fillId="0" borderId="22" xfId="2" applyNumberFormat="1" applyFont="1" applyFill="1" applyBorder="1"/>
    <xf numFmtId="169" fontId="55" fillId="0" borderId="22" xfId="3" applyNumberFormat="1" applyFont="1" applyFill="1" applyBorder="1"/>
    <xf numFmtId="0" fontId="14" fillId="0" borderId="0" xfId="2" applyNumberFormat="1" applyFont="1" applyFill="1" applyBorder="1" applyAlignment="1"/>
    <xf numFmtId="166" fontId="58" fillId="0" borderId="0" xfId="2" applyNumberFormat="1" applyFont="1" applyFill="1" applyBorder="1"/>
    <xf numFmtId="0" fontId="5" fillId="0" borderId="0" xfId="2" applyNumberFormat="1" applyFont="1" applyFill="1" applyBorder="1" applyAlignment="1"/>
    <xf numFmtId="165" fontId="53" fillId="0" borderId="0" xfId="2" applyNumberFormat="1" applyFont="1" applyFill="1" applyBorder="1" applyAlignment="1">
      <alignment horizontal="center"/>
    </xf>
    <xf numFmtId="168" fontId="53" fillId="0" borderId="0" xfId="2" applyNumberFormat="1" applyFont="1" applyFill="1" applyBorder="1"/>
    <xf numFmtId="44" fontId="5" fillId="0" borderId="0" xfId="2" applyFont="1" applyFill="1"/>
    <xf numFmtId="44" fontId="53" fillId="0" borderId="0" xfId="2" applyFont="1"/>
    <xf numFmtId="0" fontId="41" fillId="0" borderId="0" xfId="14" applyFont="1"/>
    <xf numFmtId="0" fontId="59" fillId="9" borderId="2" xfId="14" applyFont="1" applyFill="1" applyBorder="1"/>
    <xf numFmtId="0" fontId="60" fillId="9" borderId="0" xfId="14" applyFont="1" applyFill="1" applyAlignment="1">
      <alignment horizontal="center"/>
    </xf>
    <xf numFmtId="0" fontId="41" fillId="11" borderId="2" xfId="14" applyFont="1" applyFill="1" applyBorder="1"/>
    <xf numFmtId="0" fontId="41" fillId="4" borderId="2" xfId="14" applyFont="1" applyFill="1" applyBorder="1"/>
    <xf numFmtId="0" fontId="41" fillId="0" borderId="18" xfId="14" applyFont="1" applyBorder="1"/>
    <xf numFmtId="0" fontId="41" fillId="0" borderId="6" xfId="14" applyFont="1" applyBorder="1"/>
    <xf numFmtId="0" fontId="64" fillId="0" borderId="6" xfId="14" applyFont="1" applyBorder="1"/>
    <xf numFmtId="0" fontId="64" fillId="0" borderId="19" xfId="14" applyFont="1" applyBorder="1"/>
    <xf numFmtId="0" fontId="64" fillId="0" borderId="18" xfId="14" applyFont="1" applyBorder="1"/>
    <xf numFmtId="0" fontId="41" fillId="12" borderId="2" xfId="14" applyFont="1" applyFill="1" applyBorder="1"/>
    <xf numFmtId="0" fontId="13" fillId="0" borderId="0" xfId="14" applyFont="1"/>
    <xf numFmtId="0" fontId="41" fillId="0" borderId="23" xfId="14" applyFont="1" applyBorder="1"/>
    <xf numFmtId="0" fontId="64" fillId="0" borderId="24" xfId="14" applyFont="1" applyBorder="1"/>
    <xf numFmtId="0" fontId="41" fillId="0" borderId="24" xfId="14" applyFont="1" applyBorder="1"/>
    <xf numFmtId="165" fontId="64" fillId="0" borderId="0" xfId="14" applyNumberFormat="1" applyFont="1"/>
    <xf numFmtId="0" fontId="64" fillId="0" borderId="0" xfId="14" applyFont="1"/>
    <xf numFmtId="165" fontId="66" fillId="12" borderId="0" xfId="2" applyNumberFormat="1" applyFont="1" applyFill="1"/>
    <xf numFmtId="0" fontId="15" fillId="0" borderId="0" xfId="14" applyFont="1"/>
    <xf numFmtId="0" fontId="41" fillId="6" borderId="2" xfId="14" applyFont="1" applyFill="1" applyBorder="1"/>
    <xf numFmtId="0" fontId="13" fillId="6" borderId="2" xfId="14" quotePrefix="1" applyFont="1" applyFill="1" applyBorder="1" applyAlignment="1">
      <alignment horizontal="center"/>
    </xf>
    <xf numFmtId="0" fontId="67" fillId="0" borderId="0" xfId="14" applyFont="1"/>
    <xf numFmtId="0" fontId="41" fillId="0" borderId="27" xfId="14" applyFont="1" applyBorder="1"/>
    <xf numFmtId="0" fontId="31" fillId="0" borderId="0" xfId="2" applyNumberFormat="1" applyFont="1" applyFill="1" applyBorder="1" applyAlignment="1"/>
    <xf numFmtId="166" fontId="68" fillId="0" borderId="0" xfId="2" applyNumberFormat="1" applyFont="1" applyFill="1" applyBorder="1"/>
    <xf numFmtId="166" fontId="10" fillId="0" borderId="0" xfId="2" applyNumberFormat="1" applyFont="1" applyFill="1" applyBorder="1"/>
    <xf numFmtId="165" fontId="5" fillId="0" borderId="0" xfId="2" applyNumberFormat="1" applyFont="1" applyFill="1" applyBorder="1" applyAlignment="1">
      <alignment horizontal="center"/>
    </xf>
    <xf numFmtId="168" fontId="5" fillId="0" borderId="0" xfId="2" applyNumberFormat="1" applyFont="1" applyFill="1" applyBorder="1"/>
    <xf numFmtId="165" fontId="44" fillId="0" borderId="0" xfId="4" applyNumberFormat="1" applyFont="1"/>
    <xf numFmtId="0" fontId="22" fillId="5" borderId="0" xfId="11" applyFont="1" applyFill="1"/>
    <xf numFmtId="0" fontId="44" fillId="10" borderId="28" xfId="11" applyFont="1" applyFill="1" applyBorder="1"/>
    <xf numFmtId="0" fontId="44" fillId="0" borderId="29" xfId="11" applyFont="1" applyBorder="1"/>
    <xf numFmtId="0" fontId="44" fillId="0" borderId="29" xfId="11" applyFont="1" applyBorder="1" applyAlignment="1">
      <alignment horizontal="center"/>
    </xf>
    <xf numFmtId="0" fontId="44" fillId="0" borderId="29" xfId="11" applyFont="1" applyBorder="1" applyAlignment="1">
      <alignment horizontal="right"/>
    </xf>
    <xf numFmtId="0" fontId="44" fillId="0" borderId="30" xfId="11" applyFont="1" applyBorder="1"/>
    <xf numFmtId="0" fontId="45" fillId="0" borderId="30" xfId="11" applyFont="1" applyBorder="1" applyAlignment="1">
      <alignment horizontal="right"/>
    </xf>
    <xf numFmtId="0" fontId="44" fillId="10" borderId="29" xfId="11" applyFont="1" applyFill="1" applyBorder="1"/>
    <xf numFmtId="0" fontId="33" fillId="5" borderId="0" xfId="0" applyFont="1" applyFill="1"/>
    <xf numFmtId="0" fontId="32" fillId="5" borderId="0" xfId="0" applyFont="1" applyFill="1"/>
    <xf numFmtId="0" fontId="70" fillId="5" borderId="0" xfId="12" applyFont="1" applyFill="1"/>
    <xf numFmtId="0" fontId="32" fillId="5" borderId="0" xfId="0" applyFont="1" applyFill="1" applyAlignment="1">
      <alignment horizontal="center"/>
    </xf>
    <xf numFmtId="0" fontId="32" fillId="5" borderId="5" xfId="0" applyFont="1" applyFill="1" applyBorder="1"/>
    <xf numFmtId="0" fontId="72" fillId="5" borderId="0" xfId="0" applyFont="1" applyFill="1"/>
    <xf numFmtId="0" fontId="73" fillId="5" borderId="0" xfId="0" applyFont="1" applyFill="1"/>
    <xf numFmtId="0" fontId="32" fillId="13" borderId="5" xfId="0" applyFont="1" applyFill="1" applyBorder="1"/>
    <xf numFmtId="0" fontId="32" fillId="13" borderId="5" xfId="0" applyFont="1" applyFill="1" applyBorder="1" applyAlignment="1">
      <alignment horizontal="center"/>
    </xf>
    <xf numFmtId="0" fontId="32" fillId="14" borderId="5" xfId="0" applyFont="1" applyFill="1" applyBorder="1" applyAlignment="1">
      <alignment horizontal="center"/>
    </xf>
    <xf numFmtId="0" fontId="32" fillId="15" borderId="5" xfId="0" applyFont="1" applyFill="1" applyBorder="1"/>
    <xf numFmtId="0" fontId="32" fillId="15" borderId="5" xfId="0" applyFont="1" applyFill="1" applyBorder="1" applyAlignment="1">
      <alignment horizontal="center"/>
    </xf>
    <xf numFmtId="0" fontId="72" fillId="5" borderId="0" xfId="0" applyFont="1" applyFill="1" applyAlignment="1">
      <alignment horizontal="center"/>
    </xf>
    <xf numFmtId="0" fontId="71" fillId="5" borderId="5" xfId="0" applyFont="1" applyFill="1" applyBorder="1" applyAlignment="1">
      <alignment horizontal="center"/>
    </xf>
    <xf numFmtId="0" fontId="52" fillId="7" borderId="0" xfId="4" applyFont="1" applyFill="1" applyAlignment="1">
      <alignment horizontal="center"/>
    </xf>
    <xf numFmtId="164" fontId="52" fillId="7" borderId="6" xfId="1" applyNumberFormat="1" applyFont="1" applyFill="1" applyBorder="1"/>
    <xf numFmtId="0" fontId="52" fillId="8" borderId="0" xfId="4" applyFont="1" applyFill="1" applyAlignment="1">
      <alignment horizontal="center"/>
    </xf>
    <xf numFmtId="164" fontId="52" fillId="8" borderId="19" xfId="1" applyNumberFormat="1" applyFont="1" applyFill="1" applyBorder="1"/>
    <xf numFmtId="164" fontId="52" fillId="8" borderId="9" xfId="1" applyNumberFormat="1" applyFont="1" applyFill="1" applyBorder="1"/>
    <xf numFmtId="0" fontId="52" fillId="7" borderId="18" xfId="4" applyFont="1" applyFill="1" applyBorder="1"/>
    <xf numFmtId="0" fontId="51" fillId="7" borderId="6" xfId="4" applyFont="1" applyFill="1" applyBorder="1"/>
    <xf numFmtId="0" fontId="52" fillId="8" borderId="18" xfId="4" applyFont="1" applyFill="1" applyBorder="1"/>
    <xf numFmtId="164" fontId="52" fillId="8" borderId="6" xfId="1" applyNumberFormat="1" applyFont="1" applyFill="1" applyBorder="1"/>
    <xf numFmtId="0" fontId="52" fillId="8" borderId="7" xfId="4" applyFont="1" applyFill="1" applyBorder="1"/>
    <xf numFmtId="0" fontId="52" fillId="8" borderId="8" xfId="4" applyFont="1" applyFill="1" applyBorder="1"/>
    <xf numFmtId="0" fontId="11" fillId="9" borderId="0" xfId="14" applyFont="1" applyFill="1"/>
    <xf numFmtId="0" fontId="39" fillId="9" borderId="0" xfId="14" applyFont="1" applyFill="1"/>
    <xf numFmtId="0" fontId="75" fillId="9" borderId="0" xfId="14" applyFont="1" applyFill="1" applyAlignment="1">
      <alignment horizontal="center"/>
    </xf>
    <xf numFmtId="164" fontId="77" fillId="0" borderId="6" xfId="1" applyNumberFormat="1" applyFont="1" applyBorder="1"/>
    <xf numFmtId="44" fontId="78" fillId="0" borderId="0" xfId="2" applyFont="1" applyFill="1" applyBorder="1"/>
    <xf numFmtId="0" fontId="61" fillId="11" borderId="31" xfId="14" applyFont="1" applyFill="1" applyBorder="1"/>
    <xf numFmtId="0" fontId="41" fillId="11" borderId="32" xfId="14" applyFont="1" applyFill="1" applyBorder="1"/>
    <xf numFmtId="165" fontId="41" fillId="11" borderId="32" xfId="2" applyNumberFormat="1" applyFont="1" applyFill="1" applyBorder="1"/>
    <xf numFmtId="0" fontId="41" fillId="11" borderId="3" xfId="14" applyFont="1" applyFill="1" applyBorder="1"/>
    <xf numFmtId="0" fontId="41" fillId="11" borderId="0" xfId="14" applyFont="1" applyFill="1"/>
    <xf numFmtId="0" fontId="63" fillId="11" borderId="33" xfId="14" applyFont="1" applyFill="1" applyBorder="1"/>
    <xf numFmtId="0" fontId="41" fillId="11" borderId="0" xfId="14" applyFont="1" applyFill="1" applyAlignment="1">
      <alignment horizontal="center"/>
    </xf>
    <xf numFmtId="0" fontId="41" fillId="11" borderId="0" xfId="14" quotePrefix="1" applyFont="1" applyFill="1"/>
    <xf numFmtId="0" fontId="37" fillId="11" borderId="33" xfId="14" applyFont="1" applyFill="1" applyBorder="1"/>
    <xf numFmtId="164" fontId="41" fillId="11" borderId="0" xfId="1" applyNumberFormat="1" applyFont="1" applyFill="1" applyBorder="1"/>
    <xf numFmtId="0" fontId="37" fillId="4" borderId="31" xfId="14" applyFont="1" applyFill="1" applyBorder="1"/>
    <xf numFmtId="0" fontId="41" fillId="4" borderId="32" xfId="14" applyFont="1" applyFill="1" applyBorder="1"/>
    <xf numFmtId="0" fontId="41" fillId="4" borderId="32" xfId="14" applyFont="1" applyFill="1" applyBorder="1" applyAlignment="1">
      <alignment horizontal="center"/>
    </xf>
    <xf numFmtId="0" fontId="41" fillId="4" borderId="3" xfId="14" applyFont="1" applyFill="1" applyBorder="1"/>
    <xf numFmtId="0" fontId="61" fillId="4" borderId="33" xfId="14" applyFont="1" applyFill="1" applyBorder="1"/>
    <xf numFmtId="0" fontId="41" fillId="4" borderId="0" xfId="14" applyFont="1" applyFill="1"/>
    <xf numFmtId="0" fontId="41" fillId="4" borderId="0" xfId="14" applyFont="1" applyFill="1" applyAlignment="1">
      <alignment horizontal="center"/>
    </xf>
    <xf numFmtId="44" fontId="41" fillId="4" borderId="0" xfId="2" applyFont="1" applyFill="1" applyBorder="1" applyAlignment="1">
      <alignment horizontal="center"/>
    </xf>
    <xf numFmtId="0" fontId="41" fillId="4" borderId="34" xfId="14" applyFont="1" applyFill="1" applyBorder="1"/>
    <xf numFmtId="0" fontId="41" fillId="4" borderId="10" xfId="14" applyFont="1" applyFill="1" applyBorder="1" applyAlignment="1">
      <alignment horizontal="left"/>
    </xf>
    <xf numFmtId="0" fontId="41" fillId="4" borderId="10" xfId="14" applyFont="1" applyFill="1" applyBorder="1" applyAlignment="1">
      <alignment horizontal="center"/>
    </xf>
    <xf numFmtId="0" fontId="41" fillId="4" borderId="4" xfId="14" applyFont="1" applyFill="1" applyBorder="1"/>
    <xf numFmtId="0" fontId="13" fillId="12" borderId="31" xfId="14" applyFont="1" applyFill="1" applyBorder="1"/>
    <xf numFmtId="0" fontId="41" fillId="12" borderId="32" xfId="14" applyFont="1" applyFill="1" applyBorder="1"/>
    <xf numFmtId="0" fontId="41" fillId="12" borderId="32" xfId="14" applyFont="1" applyFill="1" applyBorder="1" applyAlignment="1">
      <alignment horizontal="center"/>
    </xf>
    <xf numFmtId="0" fontId="41" fillId="12" borderId="3" xfId="14" applyFont="1" applyFill="1" applyBorder="1"/>
    <xf numFmtId="0" fontId="41" fillId="12" borderId="0" xfId="14" applyFont="1" applyFill="1" applyAlignment="1">
      <alignment horizontal="left"/>
    </xf>
    <xf numFmtId="0" fontId="41" fillId="12" borderId="0" xfId="14" applyFont="1" applyFill="1" applyAlignment="1">
      <alignment horizontal="center"/>
    </xf>
    <xf numFmtId="0" fontId="41" fillId="12" borderId="33" xfId="14" applyFont="1" applyFill="1" applyBorder="1"/>
    <xf numFmtId="165" fontId="65" fillId="12" borderId="0" xfId="2" applyNumberFormat="1" applyFont="1" applyFill="1" applyBorder="1"/>
    <xf numFmtId="0" fontId="41" fillId="12" borderId="34" xfId="14" applyFont="1" applyFill="1" applyBorder="1"/>
    <xf numFmtId="0" fontId="41" fillId="12" borderId="10" xfId="14" applyFont="1" applyFill="1" applyBorder="1"/>
    <xf numFmtId="0" fontId="13" fillId="6" borderId="31" xfId="14" applyFont="1" applyFill="1" applyBorder="1"/>
    <xf numFmtId="0" fontId="41" fillId="6" borderId="32" xfId="14" applyFont="1" applyFill="1" applyBorder="1"/>
    <xf numFmtId="0" fontId="41" fillId="6" borderId="32" xfId="14" applyFont="1" applyFill="1" applyBorder="1" applyAlignment="1">
      <alignment horizontal="right"/>
    </xf>
    <xf numFmtId="0" fontId="41" fillId="6" borderId="3" xfId="14" applyFont="1" applyFill="1" applyBorder="1"/>
    <xf numFmtId="0" fontId="13" fillId="6" borderId="33" xfId="14" applyFont="1" applyFill="1" applyBorder="1"/>
    <xf numFmtId="0" fontId="41" fillId="6" borderId="0" xfId="14" applyFont="1" applyFill="1"/>
    <xf numFmtId="0" fontId="41" fillId="6" borderId="0" xfId="14" applyFont="1" applyFill="1" applyAlignment="1">
      <alignment horizontal="right"/>
    </xf>
    <xf numFmtId="0" fontId="41" fillId="6" borderId="33" xfId="14" applyFont="1" applyFill="1" applyBorder="1"/>
    <xf numFmtId="169" fontId="41" fillId="6" borderId="0" xfId="3" applyNumberFormat="1" applyFont="1" applyFill="1" applyBorder="1" applyAlignment="1">
      <alignment horizontal="right"/>
    </xf>
    <xf numFmtId="165" fontId="41" fillId="6" borderId="0" xfId="14" applyNumberFormat="1" applyFont="1" applyFill="1"/>
    <xf numFmtId="169" fontId="62" fillId="6" borderId="0" xfId="3" applyNumberFormat="1" applyFont="1" applyFill="1" applyBorder="1" applyAlignment="1">
      <alignment horizontal="right"/>
    </xf>
    <xf numFmtId="165" fontId="65" fillId="6" borderId="0" xfId="14" applyNumberFormat="1" applyFont="1" applyFill="1"/>
    <xf numFmtId="0" fontId="41" fillId="6" borderId="34" xfId="14" applyFont="1" applyFill="1" applyBorder="1"/>
    <xf numFmtId="169" fontId="41" fillId="6" borderId="10" xfId="14" applyNumberFormat="1" applyFont="1" applyFill="1" applyBorder="1" applyAlignment="1">
      <alignment horizontal="right"/>
    </xf>
    <xf numFmtId="0" fontId="41" fillId="6" borderId="10" xfId="14" applyFont="1" applyFill="1" applyBorder="1" applyAlignment="1">
      <alignment horizontal="right"/>
    </xf>
    <xf numFmtId="0" fontId="13" fillId="6" borderId="4" xfId="14" quotePrefix="1" applyFont="1" applyFill="1" applyBorder="1" applyAlignment="1">
      <alignment horizontal="center"/>
    </xf>
    <xf numFmtId="0" fontId="13" fillId="11" borderId="0" xfId="14" quotePrefix="1" applyFont="1" applyFill="1" applyAlignment="1">
      <alignment horizontal="center"/>
    </xf>
    <xf numFmtId="44" fontId="13" fillId="11" borderId="35" xfId="2" applyFont="1" applyFill="1" applyBorder="1" applyAlignment="1">
      <alignment horizontal="center"/>
    </xf>
    <xf numFmtId="0" fontId="63" fillId="4" borderId="1" xfId="14" applyFont="1" applyFill="1" applyBorder="1"/>
    <xf numFmtId="0" fontId="13" fillId="4" borderId="0" xfId="14" quotePrefix="1" applyFont="1" applyFill="1" applyAlignment="1">
      <alignment horizontal="center"/>
    </xf>
    <xf numFmtId="165" fontId="13" fillId="4" borderId="35" xfId="14" applyNumberFormat="1" applyFont="1" applyFill="1" applyBorder="1"/>
    <xf numFmtId="0" fontId="63" fillId="12" borderId="1" xfId="14" applyFont="1" applyFill="1" applyBorder="1"/>
    <xf numFmtId="0" fontId="13" fillId="12" borderId="10" xfId="14" quotePrefix="1" applyFont="1" applyFill="1" applyBorder="1" applyAlignment="1">
      <alignment horizontal="center"/>
    </xf>
    <xf numFmtId="165" fontId="13" fillId="12" borderId="35" xfId="14" applyNumberFormat="1" applyFont="1" applyFill="1" applyBorder="1"/>
    <xf numFmtId="0" fontId="76" fillId="0" borderId="0" xfId="14" applyFont="1"/>
    <xf numFmtId="165" fontId="79" fillId="12" borderId="2" xfId="2" applyNumberFormat="1" applyFont="1" applyFill="1" applyBorder="1"/>
    <xf numFmtId="165" fontId="15" fillId="0" borderId="0" xfId="14" applyNumberFormat="1" applyFont="1"/>
    <xf numFmtId="165" fontId="77" fillId="0" borderId="2" xfId="14" applyNumberFormat="1" applyFont="1" applyBorder="1"/>
    <xf numFmtId="44" fontId="13" fillId="11" borderId="36" xfId="2" applyFont="1" applyFill="1" applyBorder="1" applyAlignment="1">
      <alignment horizontal="center"/>
    </xf>
    <xf numFmtId="0" fontId="41" fillId="11" borderId="2" xfId="14" applyFont="1" applyFill="1" applyBorder="1" applyAlignment="1">
      <alignment horizontal="center"/>
    </xf>
    <xf numFmtId="165" fontId="13" fillId="4" borderId="36" xfId="14" applyNumberFormat="1" applyFont="1" applyFill="1" applyBorder="1"/>
    <xf numFmtId="0" fontId="41" fillId="4" borderId="4" xfId="14" applyFont="1" applyFill="1" applyBorder="1" applyAlignment="1">
      <alignment horizontal="center"/>
    </xf>
    <xf numFmtId="0" fontId="41" fillId="12" borderId="3" xfId="14" applyFont="1" applyFill="1" applyBorder="1" applyAlignment="1">
      <alignment horizontal="center"/>
    </xf>
    <xf numFmtId="0" fontId="41" fillId="12" borderId="2" xfId="14" applyFont="1" applyFill="1" applyBorder="1" applyAlignment="1">
      <alignment horizontal="center"/>
    </xf>
    <xf numFmtId="165" fontId="13" fillId="12" borderId="36" xfId="14" applyNumberFormat="1" applyFont="1" applyFill="1" applyBorder="1"/>
    <xf numFmtId="0" fontId="41" fillId="6" borderId="2" xfId="14" applyFont="1" applyFill="1" applyBorder="1" applyAlignment="1">
      <alignment horizontal="center"/>
    </xf>
    <xf numFmtId="0" fontId="41" fillId="6" borderId="2" xfId="14" quotePrefix="1" applyFont="1" applyFill="1" applyBorder="1" applyAlignment="1">
      <alignment horizontal="right"/>
    </xf>
    <xf numFmtId="165" fontId="41" fillId="6" borderId="2" xfId="14" applyNumberFormat="1" applyFont="1" applyFill="1" applyBorder="1"/>
    <xf numFmtId="165" fontId="65" fillId="6" borderId="2" xfId="14" applyNumberFormat="1" applyFont="1" applyFill="1" applyBorder="1"/>
    <xf numFmtId="0" fontId="13" fillId="16" borderId="18" xfId="14" applyFont="1" applyFill="1" applyBorder="1"/>
    <xf numFmtId="0" fontId="13" fillId="16" borderId="6" xfId="14" applyFont="1" applyFill="1" applyBorder="1"/>
    <xf numFmtId="165" fontId="13" fillId="16" borderId="19" xfId="14" applyNumberFormat="1" applyFont="1" applyFill="1" applyBorder="1"/>
    <xf numFmtId="0" fontId="13" fillId="16" borderId="0" xfId="14" applyFont="1" applyFill="1"/>
    <xf numFmtId="0" fontId="41" fillId="16" borderId="0" xfId="14" applyFont="1" applyFill="1"/>
    <xf numFmtId="0" fontId="13" fillId="11" borderId="3" xfId="14" applyFont="1" applyFill="1" applyBorder="1"/>
    <xf numFmtId="0" fontId="41" fillId="6" borderId="0" xfId="14" applyFont="1" applyFill="1" applyAlignment="1">
      <alignment horizontal="left"/>
    </xf>
    <xf numFmtId="165" fontId="77" fillId="0" borderId="0" xfId="14" applyNumberFormat="1" applyFont="1"/>
    <xf numFmtId="165" fontId="15" fillId="12" borderId="33" xfId="2" applyNumberFormat="1" applyFont="1" applyFill="1" applyBorder="1"/>
    <xf numFmtId="0" fontId="41" fillId="0" borderId="1" xfId="14" applyFont="1" applyBorder="1"/>
    <xf numFmtId="169" fontId="41" fillId="6" borderId="0" xfId="14" applyNumberFormat="1" applyFont="1" applyFill="1" applyAlignment="1">
      <alignment horizontal="right"/>
    </xf>
    <xf numFmtId="165" fontId="13" fillId="12" borderId="0" xfId="14" applyNumberFormat="1" applyFont="1" applyFill="1"/>
    <xf numFmtId="0" fontId="13" fillId="6" borderId="0" xfId="14" quotePrefix="1" applyFont="1" applyFill="1" applyAlignment="1">
      <alignment horizontal="center"/>
    </xf>
    <xf numFmtId="0" fontId="37" fillId="0" borderId="0" xfId="14" applyFont="1"/>
    <xf numFmtId="0" fontId="12" fillId="11" borderId="0" xfId="14" applyFont="1" applyFill="1"/>
    <xf numFmtId="0" fontId="38" fillId="4" borderId="0" xfId="14" applyFont="1" applyFill="1"/>
    <xf numFmtId="0" fontId="77" fillId="4" borderId="0" xfId="14" applyFont="1" applyFill="1"/>
    <xf numFmtId="44" fontId="80" fillId="0" borderId="0" xfId="2" applyFont="1"/>
    <xf numFmtId="44" fontId="17" fillId="0" borderId="0" xfId="2" applyFont="1"/>
    <xf numFmtId="44" fontId="81" fillId="0" borderId="0" xfId="2" applyFont="1" applyFill="1" applyBorder="1"/>
    <xf numFmtId="44" fontId="82" fillId="0" borderId="0" xfId="2" applyFont="1" applyFill="1" applyAlignment="1">
      <alignment horizontal="center"/>
    </xf>
    <xf numFmtId="44" fontId="82" fillId="0" borderId="0" xfId="2" quotePrefix="1" applyFont="1" applyFill="1" applyAlignment="1">
      <alignment horizontal="center"/>
    </xf>
    <xf numFmtId="0" fontId="81" fillId="0" borderId="0" xfId="1" applyNumberFormat="1" applyFont="1" applyFill="1" applyBorder="1" applyAlignment="1"/>
    <xf numFmtId="3" fontId="81" fillId="0" borderId="0" xfId="1" applyNumberFormat="1" applyFont="1" applyFill="1" applyBorder="1" applyAlignment="1">
      <alignment horizontal="center"/>
    </xf>
    <xf numFmtId="44" fontId="81" fillId="0" borderId="0" xfId="2" applyFont="1" applyFill="1"/>
    <xf numFmtId="0" fontId="81" fillId="0" borderId="0" xfId="2" applyNumberFormat="1" applyFont="1" applyFill="1" applyBorder="1" applyAlignment="1"/>
    <xf numFmtId="166" fontId="81" fillId="0" borderId="0" xfId="2" applyNumberFormat="1" applyFont="1" applyFill="1" applyBorder="1" applyAlignment="1"/>
    <xf numFmtId="166" fontId="81" fillId="0" borderId="0" xfId="2" applyNumberFormat="1" applyFont="1" applyFill="1" applyBorder="1"/>
    <xf numFmtId="3" fontId="81" fillId="0" borderId="0" xfId="1" applyNumberFormat="1" applyFont="1" applyFill="1" applyBorder="1" applyAlignment="1">
      <alignment horizontal="right"/>
    </xf>
    <xf numFmtId="0" fontId="81" fillId="0" borderId="0" xfId="2" applyNumberFormat="1" applyFont="1" applyFill="1" applyBorder="1" applyAlignment="1">
      <alignment horizontal="right"/>
    </xf>
    <xf numFmtId="165" fontId="81" fillId="0" borderId="0" xfId="2" applyNumberFormat="1" applyFont="1" applyFill="1" applyBorder="1"/>
    <xf numFmtId="0" fontId="31" fillId="0" borderId="0" xfId="2" applyNumberFormat="1" applyFont="1" applyFill="1" applyBorder="1" applyAlignment="1">
      <alignment horizontal="right"/>
    </xf>
    <xf numFmtId="165" fontId="82" fillId="0" borderId="0" xfId="2" applyNumberFormat="1" applyFont="1" applyFill="1" applyBorder="1"/>
    <xf numFmtId="166" fontId="31" fillId="0" borderId="0" xfId="2" applyNumberFormat="1" applyFont="1" applyFill="1" applyBorder="1"/>
    <xf numFmtId="169" fontId="81" fillId="0" borderId="0" xfId="3" applyNumberFormat="1" applyFont="1" applyFill="1" applyBorder="1"/>
    <xf numFmtId="0" fontId="83" fillId="5" borderId="0" xfId="0" applyFont="1" applyFill="1"/>
    <xf numFmtId="0" fontId="16" fillId="4" borderId="0" xfId="0" applyFont="1" applyFill="1"/>
    <xf numFmtId="0" fontId="16" fillId="17" borderId="0" xfId="0" applyFont="1" applyFill="1"/>
    <xf numFmtId="0" fontId="16" fillId="18" borderId="0" xfId="0" applyFont="1" applyFill="1"/>
    <xf numFmtId="0" fontId="16" fillId="3" borderId="0" xfId="0" applyFont="1" applyFill="1"/>
    <xf numFmtId="0" fontId="16" fillId="7" borderId="0" xfId="0" applyFont="1" applyFill="1"/>
    <xf numFmtId="0" fontId="16" fillId="19" borderId="0" xfId="0" applyFont="1" applyFill="1"/>
    <xf numFmtId="166" fontId="55" fillId="0" borderId="0" xfId="2" applyNumberFormat="1" applyFont="1" applyFill="1" applyBorder="1"/>
    <xf numFmtId="3" fontId="55" fillId="0" borderId="0" xfId="1" applyNumberFormat="1" applyFont="1" applyFill="1" applyBorder="1" applyAlignment="1">
      <alignment horizontal="right"/>
    </xf>
    <xf numFmtId="169" fontId="55" fillId="0" borderId="0" xfId="3" applyNumberFormat="1" applyFont="1" applyFill="1" applyBorder="1"/>
    <xf numFmtId="164" fontId="55" fillId="0" borderId="22" xfId="1" applyNumberFormat="1" applyFont="1" applyFill="1" applyBorder="1" applyAlignment="1">
      <alignment horizontal="center"/>
    </xf>
    <xf numFmtId="166" fontId="55" fillId="0" borderId="0" xfId="2" quotePrefix="1" applyNumberFormat="1" applyFont="1" applyFill="1" applyBorder="1" applyAlignment="1">
      <alignment horizontal="center"/>
    </xf>
    <xf numFmtId="0" fontId="18" fillId="3" borderId="0" xfId="0" applyFont="1" applyFill="1"/>
    <xf numFmtId="0" fontId="28" fillId="5" borderId="0" xfId="0" applyFont="1" applyFill="1"/>
    <xf numFmtId="0" fontId="77" fillId="0" borderId="18" xfId="14" applyFont="1" applyBorder="1"/>
    <xf numFmtId="164" fontId="77" fillId="0" borderId="19" xfId="1" applyNumberFormat="1" applyFont="1" applyBorder="1"/>
    <xf numFmtId="0" fontId="15" fillId="12" borderId="0" xfId="14" applyFont="1" applyFill="1"/>
    <xf numFmtId="0" fontId="15" fillId="4" borderId="0" xfId="14" applyFont="1" applyFill="1"/>
    <xf numFmtId="0" fontId="84" fillId="0" borderId="0" xfId="14" applyFont="1"/>
    <xf numFmtId="165" fontId="13" fillId="7" borderId="35" xfId="14" applyNumberFormat="1" applyFont="1" applyFill="1" applyBorder="1"/>
    <xf numFmtId="165" fontId="41" fillId="7" borderId="24" xfId="14" applyNumberFormat="1" applyFont="1" applyFill="1" applyBorder="1"/>
    <xf numFmtId="165" fontId="41" fillId="7" borderId="25" xfId="14" applyNumberFormat="1" applyFont="1" applyFill="1" applyBorder="1"/>
    <xf numFmtId="165" fontId="41" fillId="20" borderId="10" xfId="14" applyNumberFormat="1" applyFont="1" applyFill="1" applyBorder="1"/>
    <xf numFmtId="165" fontId="41" fillId="20" borderId="26" xfId="14" applyNumberFormat="1" applyFont="1" applyFill="1" applyBorder="1"/>
    <xf numFmtId="165" fontId="13" fillId="21" borderId="36" xfId="14" applyNumberFormat="1" applyFont="1" applyFill="1" applyBorder="1"/>
    <xf numFmtId="165" fontId="13" fillId="21" borderId="0" xfId="2" applyNumberFormat="1" applyFont="1" applyFill="1"/>
    <xf numFmtId="165" fontId="84" fillId="21" borderId="0" xfId="2" applyNumberFormat="1" applyFont="1" applyFill="1"/>
    <xf numFmtId="0" fontId="15" fillId="12" borderId="18" xfId="14" applyFont="1" applyFill="1" applyBorder="1"/>
    <xf numFmtId="0" fontId="13" fillId="12" borderId="6" xfId="14" applyFont="1" applyFill="1" applyBorder="1"/>
    <xf numFmtId="165" fontId="15" fillId="12" borderId="6" xfId="14" applyNumberFormat="1" applyFont="1" applyFill="1" applyBorder="1"/>
    <xf numFmtId="0" fontId="13" fillId="12" borderId="19" xfId="14" applyFont="1" applyFill="1" applyBorder="1"/>
  </cellXfs>
  <cellStyles count="16">
    <cellStyle name="Comma" xfId="1" builtinId="3"/>
    <cellStyle name="Comma 2" xfId="6" xr:uid="{51BDF573-F85D-4DE4-AFC2-861F8040F632}"/>
    <cellStyle name="Currency" xfId="2" builtinId="4"/>
    <cellStyle name="Currency 2" xfId="5" xr:uid="{79D6BDAE-F963-4D55-A8B8-94F8B9AABD0D}"/>
    <cellStyle name="Currency 2 2" xfId="15" xr:uid="{33DF8CB5-C406-46EA-BE35-5CC3A56D6748}"/>
    <cellStyle name="Hyperlink" xfId="12" builtinId="8"/>
    <cellStyle name="Hyperlink 2" xfId="13" xr:uid="{E8753E1B-0C27-44A4-84FE-97CAC1814EDC}"/>
    <cellStyle name="Normal" xfId="0" builtinId="0"/>
    <cellStyle name="Normal 2" xfId="4" xr:uid="{00000000-0005-0000-0000-000003000000}"/>
    <cellStyle name="Normal 3" xfId="7" xr:uid="{ED0F8977-4B84-4E45-A334-306825688615}"/>
    <cellStyle name="Normal 3 2" xfId="11" xr:uid="{48F49C55-2D6D-4930-A2E2-A98FA08EA8E1}"/>
    <cellStyle name="Normal 4" xfId="9" xr:uid="{1B57C013-B45D-459B-A32D-1C0B029A6A26}"/>
    <cellStyle name="Normal 5" xfId="14" xr:uid="{E1A914CE-D599-4F36-9943-00B7C5454521}"/>
    <cellStyle name="Percent" xfId="3" builtinId="5"/>
    <cellStyle name="Percent 2" xfId="8" xr:uid="{52314C53-074B-49C4-B966-A3115F3A74B3}"/>
    <cellStyle name="Percent 3" xfId="10" xr:uid="{8C05F2CE-29AC-4E1D-87FC-69873442274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&amp;ehk=1L7oXwlIT3ibi62N1HemTQ&amp;r=0&amp;pid=OfficeInsert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&amp;ehk=1L7oXwlIT3ibi62N1HemTQ&amp;r=0&amp;pid=OfficeInse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154781</xdr:colOff>
      <xdr:row>6</xdr:row>
      <xdr:rowOff>250032</xdr:rowOff>
    </xdr:from>
    <xdr:to>
      <xdr:col>1</xdr:col>
      <xdr:colOff>35719</xdr:colOff>
      <xdr:row>8</xdr:row>
      <xdr:rowOff>190501</xdr:rowOff>
    </xdr:to>
    <xdr:pic>
      <xdr:nvPicPr>
        <xdr:cNvPr id="3" name="Graphic 2" descr="No sign with solid fill">
          <a:extLst>
            <a:ext uri="{FF2B5EF4-FFF2-40B4-BE49-F238E27FC236}">
              <a16:creationId xmlns:a16="http://schemas.microsoft.com/office/drawing/2014/main" id="{0B45AEAC-E41A-4ED8-A10A-32F5EA896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54781" y="1631157"/>
          <a:ext cx="559594" cy="5595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2143126</xdr:colOff>
      <xdr:row>9</xdr:row>
      <xdr:rowOff>142874</xdr:rowOff>
    </xdr:from>
    <xdr:to>
      <xdr:col>2</xdr:col>
      <xdr:colOff>2952751</xdr:colOff>
      <xdr:row>9</xdr:row>
      <xdr:rowOff>142874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E9481C51-8204-CC8A-4489-145123E52A9B}"/>
            </a:ext>
          </a:extLst>
        </xdr:cNvPr>
        <xdr:cNvCxnSpPr/>
      </xdr:nvCxnSpPr>
      <xdr:spPr>
        <a:xfrm>
          <a:off x="7334251" y="2893218"/>
          <a:ext cx="809625" cy="0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2488406</xdr:colOff>
      <xdr:row>9</xdr:row>
      <xdr:rowOff>142872</xdr:rowOff>
    </xdr:from>
    <xdr:to>
      <xdr:col>3</xdr:col>
      <xdr:colOff>3190865</xdr:colOff>
      <xdr:row>9</xdr:row>
      <xdr:rowOff>142875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E6FD7C50-58D0-4B67-8577-47966E798597}"/>
            </a:ext>
          </a:extLst>
        </xdr:cNvPr>
        <xdr:cNvCxnSpPr/>
      </xdr:nvCxnSpPr>
      <xdr:spPr>
        <a:xfrm flipV="1">
          <a:off x="10929937" y="2893216"/>
          <a:ext cx="702459" cy="3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2333618</xdr:colOff>
      <xdr:row>9</xdr:row>
      <xdr:rowOff>142872</xdr:rowOff>
    </xdr:from>
    <xdr:to>
      <xdr:col>4</xdr:col>
      <xdr:colOff>3167062</xdr:colOff>
      <xdr:row>10</xdr:row>
      <xdr:rowOff>71437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578FEEB4-3D58-4A56-974E-493A963988A2}"/>
            </a:ext>
          </a:extLst>
        </xdr:cNvPr>
        <xdr:cNvCxnSpPr/>
      </xdr:nvCxnSpPr>
      <xdr:spPr>
        <a:xfrm>
          <a:off x="14025556" y="2893216"/>
          <a:ext cx="833444" cy="202409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107154</xdr:colOff>
      <xdr:row>8</xdr:row>
      <xdr:rowOff>11906</xdr:rowOff>
    </xdr:from>
    <xdr:to>
      <xdr:col>1</xdr:col>
      <xdr:colOff>4393406</xdr:colOff>
      <xdr:row>8</xdr:row>
      <xdr:rowOff>35715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AD5C8DF2-BEBC-4531-9C88-4A2E0345E2E0}"/>
            </a:ext>
          </a:extLst>
        </xdr:cNvPr>
        <xdr:cNvCxnSpPr/>
      </xdr:nvCxnSpPr>
      <xdr:spPr>
        <a:xfrm flipV="1">
          <a:off x="785810" y="2488406"/>
          <a:ext cx="4286252" cy="23809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2400300</xdr:colOff>
      <xdr:row>15</xdr:row>
      <xdr:rowOff>76200</xdr:rowOff>
    </xdr:from>
    <xdr:to>
      <xdr:col>2</xdr:col>
      <xdr:colOff>704850</xdr:colOff>
      <xdr:row>21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C2341EC-DF13-4485-8009-AAFC5BDB3A6B}"/>
            </a:ext>
          </a:extLst>
        </xdr:cNvPr>
        <xdr:cNvSpPr>
          <a:spLocks noChangeShapeType="1"/>
        </xdr:cNvSpPr>
      </xdr:nvSpPr>
      <xdr:spPr bwMode="auto">
        <a:xfrm flipH="1">
          <a:off x="1219200" y="4838700"/>
          <a:ext cx="609600" cy="1219200"/>
        </a:xfrm>
        <a:prstGeom prst="line">
          <a:avLst/>
        </a:prstGeom>
        <a:noFill/>
        <a:ln w="444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2476500</xdr:colOff>
      <xdr:row>8</xdr:row>
      <xdr:rowOff>38100</xdr:rowOff>
    </xdr:from>
    <xdr:to>
      <xdr:col>2</xdr:col>
      <xdr:colOff>514350</xdr:colOff>
      <xdr:row>14</xdr:row>
      <xdr:rowOff>47625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2743B9C3-5867-4138-B044-11C502C2750F}"/>
            </a:ext>
          </a:extLst>
        </xdr:cNvPr>
        <xdr:cNvSpPr>
          <a:spLocks noChangeAspect="1" noChangeShapeType="1"/>
        </xdr:cNvSpPr>
      </xdr:nvSpPr>
      <xdr:spPr bwMode="auto">
        <a:xfrm flipH="1">
          <a:off x="1219200" y="3467100"/>
          <a:ext cx="514350" cy="1152525"/>
        </a:xfrm>
        <a:prstGeom prst="line">
          <a:avLst/>
        </a:prstGeom>
        <a:noFill/>
        <a:ln w="444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561975</xdr:colOff>
      <xdr:row>15</xdr:row>
      <xdr:rowOff>47625</xdr:rowOff>
    </xdr:from>
    <xdr:ext cx="1238250" cy="1220560"/>
    <xdr:pic>
      <xdr:nvPicPr>
        <xdr:cNvPr id="6" name="Picture 49" descr="C:\Users\JHillard\AppData\Local\Microsoft\Windows\Temporary Internet Files\Content.IE5\307RHLGP\MC900167960[1].wmf">
          <a:extLst>
            <a:ext uri="{FF2B5EF4-FFF2-40B4-BE49-F238E27FC236}">
              <a16:creationId xmlns:a16="http://schemas.microsoft.com/office/drawing/2014/main" id="{E172BB88-0B8F-425A-A578-F0D9027E1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28000" contrast="54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4810125"/>
          <a:ext cx="1238250" cy="122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380996</xdr:colOff>
      <xdr:row>11</xdr:row>
      <xdr:rowOff>108844</xdr:rowOff>
    </xdr:from>
    <xdr:to>
      <xdr:col>0</xdr:col>
      <xdr:colOff>1714500</xdr:colOff>
      <xdr:row>15</xdr:row>
      <xdr:rowOff>27205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3890A3-F37C-4E20-9FE2-0144725D10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6" y="3775969"/>
          <a:ext cx="1333504" cy="1328062"/>
        </a:xfrm>
        <a:prstGeom prst="rect">
          <a:avLst/>
        </a:prstGeom>
      </xdr:spPr>
    </xdr:pic>
    <xdr:clientData/>
  </xdr:twoCellAnchor>
  <xdr:twoCellAnchor>
    <xdr:from>
      <xdr:col>1</xdr:col>
      <xdr:colOff>2517320</xdr:colOff>
      <xdr:row>14</xdr:row>
      <xdr:rowOff>312964</xdr:rowOff>
    </xdr:from>
    <xdr:to>
      <xdr:col>2</xdr:col>
      <xdr:colOff>898071</xdr:colOff>
      <xdr:row>18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A9D70856-970E-474E-8DB2-FB5A163284D8}"/>
            </a:ext>
          </a:extLst>
        </xdr:cNvPr>
        <xdr:cNvSpPr>
          <a:spLocks noChangeShapeType="1"/>
        </xdr:cNvSpPr>
      </xdr:nvSpPr>
      <xdr:spPr bwMode="auto">
        <a:xfrm flipH="1">
          <a:off x="5365295" y="5037364"/>
          <a:ext cx="1228726" cy="1096736"/>
        </a:xfrm>
        <a:prstGeom prst="line">
          <a:avLst/>
        </a:prstGeom>
        <a:noFill/>
        <a:ln w="444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r>
            <a:rPr lang="en-US"/>
            <a:t>/ir</a:t>
          </a:r>
        </a:p>
      </xdr:txBody>
    </xdr:sp>
    <xdr:clientData/>
  </xdr:twoCellAnchor>
  <xdr:twoCellAnchor>
    <xdr:from>
      <xdr:col>1</xdr:col>
      <xdr:colOff>2547257</xdr:colOff>
      <xdr:row>7</xdr:row>
      <xdr:rowOff>261262</xdr:rowOff>
    </xdr:from>
    <xdr:to>
      <xdr:col>2</xdr:col>
      <xdr:colOff>928008</xdr:colOff>
      <xdr:row>10</xdr:row>
      <xdr:rowOff>288476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8D50950D-5530-4110-929D-4437DDE9381E}"/>
            </a:ext>
          </a:extLst>
        </xdr:cNvPr>
        <xdr:cNvSpPr>
          <a:spLocks noChangeShapeType="1"/>
        </xdr:cNvSpPr>
      </xdr:nvSpPr>
      <xdr:spPr bwMode="auto">
        <a:xfrm flipH="1">
          <a:off x="5395232" y="2518687"/>
          <a:ext cx="1228726" cy="1084489"/>
        </a:xfrm>
        <a:prstGeom prst="line">
          <a:avLst/>
        </a:prstGeom>
        <a:noFill/>
        <a:ln w="444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r>
            <a:rPr lang="en-US"/>
            <a:t>/ir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380996</xdr:colOff>
      <xdr:row>11</xdr:row>
      <xdr:rowOff>108844</xdr:rowOff>
    </xdr:from>
    <xdr:to>
      <xdr:col>0</xdr:col>
      <xdr:colOff>1714500</xdr:colOff>
      <xdr:row>15</xdr:row>
      <xdr:rowOff>27205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B793C2-85B6-4C07-B0FB-DF29E3952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6" y="3880744"/>
          <a:ext cx="1333504" cy="1328061"/>
        </a:xfrm>
        <a:prstGeom prst="rect">
          <a:avLst/>
        </a:prstGeom>
      </xdr:spPr>
    </xdr:pic>
    <xdr:clientData/>
  </xdr:twoCellAnchor>
  <xdr:twoCellAnchor>
    <xdr:from>
      <xdr:col>1</xdr:col>
      <xdr:colOff>2517320</xdr:colOff>
      <xdr:row>14</xdr:row>
      <xdr:rowOff>312964</xdr:rowOff>
    </xdr:from>
    <xdr:to>
      <xdr:col>2</xdr:col>
      <xdr:colOff>898071</xdr:colOff>
      <xdr:row>18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C1C07FFD-060D-4974-8691-D36A0B8D03C8}"/>
            </a:ext>
          </a:extLst>
        </xdr:cNvPr>
        <xdr:cNvSpPr>
          <a:spLocks noChangeShapeType="1"/>
        </xdr:cNvSpPr>
      </xdr:nvSpPr>
      <xdr:spPr bwMode="auto">
        <a:xfrm flipH="1">
          <a:off x="5365295" y="5142139"/>
          <a:ext cx="1228726" cy="1096736"/>
        </a:xfrm>
        <a:prstGeom prst="line">
          <a:avLst/>
        </a:prstGeom>
        <a:noFill/>
        <a:ln w="444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r>
            <a:rPr lang="en-US"/>
            <a:t>/ir</a:t>
          </a:r>
        </a:p>
      </xdr:txBody>
    </xdr:sp>
    <xdr:clientData/>
  </xdr:twoCellAnchor>
  <xdr:twoCellAnchor>
    <xdr:from>
      <xdr:col>1</xdr:col>
      <xdr:colOff>2547257</xdr:colOff>
      <xdr:row>7</xdr:row>
      <xdr:rowOff>261262</xdr:rowOff>
    </xdr:from>
    <xdr:to>
      <xdr:col>2</xdr:col>
      <xdr:colOff>928008</xdr:colOff>
      <xdr:row>10</xdr:row>
      <xdr:rowOff>288476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148C324-F839-4D0E-9F53-7586A20D0A19}"/>
            </a:ext>
          </a:extLst>
        </xdr:cNvPr>
        <xdr:cNvSpPr>
          <a:spLocks noChangeShapeType="1"/>
        </xdr:cNvSpPr>
      </xdr:nvSpPr>
      <xdr:spPr bwMode="auto">
        <a:xfrm flipH="1">
          <a:off x="5395232" y="2623462"/>
          <a:ext cx="1228726" cy="1084489"/>
        </a:xfrm>
        <a:prstGeom prst="line">
          <a:avLst/>
        </a:prstGeom>
        <a:noFill/>
        <a:ln w="444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r>
            <a:rPr lang="en-US"/>
            <a:t>/ir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youtube.com/watch?v=Kxtk5qai8o4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A1:E17"/>
  <sheetViews>
    <sheetView tabSelected="1" zoomScale="80" zoomScaleNormal="80" workbookViewId="0">
      <selection activeCell="B2" sqref="B2"/>
    </sheetView>
  </sheetViews>
  <sheetFormatPr defaultColWidth="54.7109375" defaultRowHeight="24.75"/>
  <cols>
    <col min="1" max="1" width="14.42578125" style="4" customWidth="1"/>
    <col min="2" max="2" width="23.5703125" style="4" customWidth="1"/>
    <col min="3" max="3" width="47.5703125" style="4" customWidth="1"/>
    <col min="4" max="4" width="108.5703125" style="4" customWidth="1"/>
    <col min="5" max="16384" width="54.7109375" style="4"/>
  </cols>
  <sheetData>
    <row r="1" spans="1:5" ht="2.1" customHeight="1"/>
    <row r="2" spans="1:5" ht="45.75">
      <c r="B2" s="279" t="s">
        <v>0</v>
      </c>
      <c r="D2" s="5" t="s">
        <v>1</v>
      </c>
    </row>
    <row r="3" spans="1:5" ht="45.75">
      <c r="B3" s="292"/>
      <c r="D3" s="6" t="s">
        <v>2</v>
      </c>
    </row>
    <row r="4" spans="1:5" ht="26.25" customHeight="1">
      <c r="D4" s="6"/>
    </row>
    <row r="5" spans="1:5">
      <c r="B5" s="7" t="s">
        <v>3</v>
      </c>
      <c r="D5" s="7"/>
      <c r="E5" s="7" t="s">
        <v>4</v>
      </c>
    </row>
    <row r="6" spans="1:5">
      <c r="A6" s="280" t="s">
        <v>5</v>
      </c>
      <c r="B6" s="8" t="str">
        <f>+Overview!B2</f>
        <v>Overview and Terminology of Job Order Costing</v>
      </c>
      <c r="D6" s="7"/>
      <c r="E6" s="4" t="s">
        <v>5</v>
      </c>
    </row>
    <row r="7" spans="1:5">
      <c r="A7" s="280" t="s">
        <v>5</v>
      </c>
      <c r="B7" s="8" t="s">
        <v>6</v>
      </c>
      <c r="D7" s="7"/>
      <c r="E7" s="4" t="s">
        <v>7</v>
      </c>
    </row>
    <row r="8" spans="1:5">
      <c r="A8" s="281" t="s">
        <v>8</v>
      </c>
      <c r="B8" s="8" t="s">
        <v>9</v>
      </c>
      <c r="E8" s="4" t="s">
        <v>10</v>
      </c>
    </row>
    <row r="9" spans="1:5">
      <c r="A9" s="282" t="s">
        <v>11</v>
      </c>
      <c r="B9" s="4" t="s">
        <v>12</v>
      </c>
      <c r="C9" s="8"/>
      <c r="E9" s="4" t="s">
        <v>13</v>
      </c>
    </row>
    <row r="10" spans="1:5">
      <c r="A10" s="282" t="s">
        <v>11</v>
      </c>
      <c r="B10" s="4" t="s">
        <v>14</v>
      </c>
      <c r="C10" s="8"/>
      <c r="E10" s="4" t="s">
        <v>15</v>
      </c>
    </row>
    <row r="11" spans="1:5">
      <c r="A11" s="282" t="s">
        <v>11</v>
      </c>
      <c r="B11" s="4" t="s">
        <v>16</v>
      </c>
      <c r="C11" s="8"/>
      <c r="E11" s="4" t="s">
        <v>17</v>
      </c>
    </row>
    <row r="12" spans="1:5" ht="21.75" customHeight="1">
      <c r="A12" s="283" t="s">
        <v>18</v>
      </c>
      <c r="B12" s="291"/>
      <c r="C12" s="291" t="s">
        <v>19</v>
      </c>
      <c r="D12" s="291"/>
      <c r="E12" s="291" t="s">
        <v>20</v>
      </c>
    </row>
    <row r="13" spans="1:5">
      <c r="A13" s="283" t="s">
        <v>18</v>
      </c>
      <c r="B13" s="291"/>
      <c r="C13" s="291" t="s">
        <v>21</v>
      </c>
      <c r="D13" s="291"/>
      <c r="E13" s="291" t="s">
        <v>22</v>
      </c>
    </row>
    <row r="14" spans="1:5">
      <c r="A14" s="284" t="s">
        <v>23</v>
      </c>
      <c r="B14" s="4" t="s">
        <v>24</v>
      </c>
      <c r="E14" s="4" t="s">
        <v>25</v>
      </c>
    </row>
    <row r="15" spans="1:5">
      <c r="A15" s="285" t="s">
        <v>26</v>
      </c>
      <c r="B15" s="4" t="s">
        <v>27</v>
      </c>
      <c r="E15" s="4" t="s">
        <v>28</v>
      </c>
    </row>
    <row r="16" spans="1:5">
      <c r="A16" s="285" t="s">
        <v>26</v>
      </c>
      <c r="B16" s="4" t="s">
        <v>29</v>
      </c>
      <c r="C16" s="8"/>
      <c r="E16" s="4" t="s">
        <v>30</v>
      </c>
    </row>
    <row r="17" spans="4:4" ht="29.25">
      <c r="D17" s="279" t="s">
        <v>31</v>
      </c>
    </row>
  </sheetData>
  <phoneticPr fontId="6" type="noConversion"/>
  <printOptions horizontalCentered="1" verticalCentered="1"/>
  <pageMargins left="0.7" right="0.7" top="0.75" bottom="0.75" header="0.3" footer="0.3"/>
  <pageSetup scale="46" orientation="landscape" blackAndWhite="1" horizontalDpi="360" verticalDpi="36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18302-C601-41B4-973D-9298A6DCC566}">
  <sheetPr>
    <tabColor rgb="FF00B0F0"/>
    <pageSetUpPr fitToPage="1"/>
  </sheetPr>
  <dimension ref="A1:E21"/>
  <sheetViews>
    <sheetView zoomScale="80" zoomScaleNormal="80" workbookViewId="0">
      <selection activeCell="C1" sqref="C1"/>
    </sheetView>
  </sheetViews>
  <sheetFormatPr defaultRowHeight="20.25"/>
  <cols>
    <col min="1" max="1" width="56.7109375" style="1" customWidth="1"/>
    <col min="2" max="2" width="17.140625" style="1" bestFit="1" customWidth="1"/>
    <col min="3" max="3" width="16.85546875" style="1" customWidth="1"/>
    <col min="4" max="4" width="9.140625" style="1"/>
    <col min="5" max="5" width="173.140625" style="1" customWidth="1"/>
    <col min="6" max="16384" width="9.140625" style="1"/>
  </cols>
  <sheetData>
    <row r="1" spans="1:5" ht="0.95" customHeight="1"/>
    <row r="2" spans="1:5" ht="27.75">
      <c r="A2" s="77" t="s">
        <v>139</v>
      </c>
      <c r="B2" s="104"/>
      <c r="C2" s="261" t="s">
        <v>153</v>
      </c>
    </row>
    <row r="3" spans="1:5" ht="26.25">
      <c r="A3" s="77" t="s">
        <v>154</v>
      </c>
      <c r="B3" s="104"/>
      <c r="C3" s="104"/>
    </row>
    <row r="4" spans="1:5" ht="26.25">
      <c r="A4" s="77" t="s">
        <v>155</v>
      </c>
      <c r="B4" s="104"/>
      <c r="C4" s="104"/>
    </row>
    <row r="5" spans="1:5" ht="47.25" customHeight="1">
      <c r="A5" s="263"/>
      <c r="B5" s="264" t="s">
        <v>140</v>
      </c>
      <c r="C5" s="265" t="s">
        <v>141</v>
      </c>
    </row>
    <row r="6" spans="1:5" ht="27.75" customHeight="1">
      <c r="A6" s="266" t="s">
        <v>156</v>
      </c>
      <c r="B6" s="267">
        <v>1</v>
      </c>
      <c r="C6" s="267">
        <v>10</v>
      </c>
      <c r="E6" s="262" t="s">
        <v>157</v>
      </c>
    </row>
    <row r="7" spans="1:5" ht="9.9499999999999993" customHeight="1">
      <c r="A7" s="263"/>
      <c r="B7" s="268"/>
      <c r="C7" s="268"/>
    </row>
    <row r="8" spans="1:5" ht="27.75" customHeight="1">
      <c r="A8" s="269" t="s">
        <v>145</v>
      </c>
      <c r="B8" s="270">
        <f>+C8/C6</f>
        <v>5000</v>
      </c>
      <c r="C8" s="271">
        <v>50000</v>
      </c>
      <c r="E8" s="262" t="s">
        <v>158</v>
      </c>
    </row>
    <row r="9" spans="1:5" ht="9.9499999999999993" customHeight="1">
      <c r="A9" s="266"/>
      <c r="B9" s="267"/>
      <c r="C9" s="272"/>
    </row>
    <row r="10" spans="1:5" ht="27.75" customHeight="1">
      <c r="A10" s="273" t="s">
        <v>159</v>
      </c>
      <c r="B10" s="274">
        <f>+C10/C6</f>
        <v>300</v>
      </c>
      <c r="C10" s="271">
        <v>3000</v>
      </c>
      <c r="E10" s="262" t="s">
        <v>160</v>
      </c>
    </row>
    <row r="11" spans="1:5" ht="27.75" customHeight="1">
      <c r="A11" s="273" t="s">
        <v>90</v>
      </c>
      <c r="B11" s="274">
        <f>+C11/C6</f>
        <v>2500</v>
      </c>
      <c r="C11" s="271">
        <v>25000</v>
      </c>
      <c r="E11" s="262" t="s">
        <v>161</v>
      </c>
    </row>
    <row r="12" spans="1:5" ht="27.75" customHeight="1">
      <c r="A12" s="275" t="s">
        <v>162</v>
      </c>
      <c r="B12" s="276">
        <f>+C12/C6</f>
        <v>200</v>
      </c>
      <c r="C12" s="277">
        <v>2000</v>
      </c>
      <c r="E12" s="262" t="s">
        <v>163</v>
      </c>
    </row>
    <row r="13" spans="1:5" ht="27.75" customHeight="1">
      <c r="A13" s="273" t="s">
        <v>164</v>
      </c>
      <c r="B13" s="274">
        <f>+SUM(B10:B12)</f>
        <v>3000</v>
      </c>
      <c r="C13" s="271">
        <f>B13*$C$6</f>
        <v>30000</v>
      </c>
    </row>
    <row r="14" spans="1:5" ht="9.9499999999999993" customHeight="1">
      <c r="A14" s="129"/>
      <c r="B14" s="277"/>
      <c r="C14" s="277"/>
    </row>
    <row r="15" spans="1:5" ht="27.75" customHeight="1">
      <c r="A15" s="263" t="s">
        <v>67</v>
      </c>
      <c r="B15" s="271">
        <f>B8-B13</f>
        <v>2000</v>
      </c>
      <c r="C15" s="271">
        <f>C8-C13</f>
        <v>20000</v>
      </c>
    </row>
    <row r="16" spans="1:5" ht="27.75" customHeight="1">
      <c r="A16" s="269" t="s">
        <v>149</v>
      </c>
      <c r="B16" s="278">
        <f>B15/B8</f>
        <v>0.4</v>
      </c>
      <c r="C16" s="278">
        <f>C15/C8</f>
        <v>0.4</v>
      </c>
      <c r="E16" s="262" t="s">
        <v>165</v>
      </c>
    </row>
    <row r="17" spans="1:5">
      <c r="A17" s="99"/>
      <c r="B17" s="104"/>
      <c r="C17" s="130"/>
    </row>
    <row r="18" spans="1:5">
      <c r="B18" s="131"/>
      <c r="C18" s="130"/>
      <c r="E18" s="262" t="s">
        <v>166</v>
      </c>
    </row>
    <row r="19" spans="1:5">
      <c r="A19" s="101"/>
      <c r="B19" s="131"/>
      <c r="C19" s="131"/>
    </row>
    <row r="20" spans="1:5">
      <c r="A20" s="101"/>
      <c r="B20" s="132"/>
      <c r="C20" s="133"/>
    </row>
    <row r="21" spans="1:5">
      <c r="A21" s="104"/>
      <c r="B21" s="104"/>
      <c r="C21" s="104"/>
    </row>
  </sheetData>
  <pageMargins left="0.7" right="0.7" top="0.75" bottom="0.75" header="0.3" footer="0.3"/>
  <pageSetup scale="43" orientation="landscape" horizontalDpi="360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DBD0A-6368-42D7-9430-C32A947878AB}">
  <sheetPr>
    <pageSetUpPr fitToPage="1"/>
  </sheetPr>
  <dimension ref="A1:O19"/>
  <sheetViews>
    <sheetView workbookViewId="0">
      <selection activeCell="H14" sqref="H14"/>
    </sheetView>
  </sheetViews>
  <sheetFormatPr defaultRowHeight="21"/>
  <cols>
    <col min="1" max="1" width="12.7109375" style="106" customWidth="1"/>
    <col min="2" max="2" width="18.140625" style="106" customWidth="1"/>
    <col min="3" max="3" width="34" style="106" customWidth="1"/>
    <col min="4" max="4" width="19" style="106" customWidth="1"/>
    <col min="5" max="5" width="4.7109375" style="106" customWidth="1"/>
    <col min="6" max="6" width="28.5703125" style="106" customWidth="1"/>
    <col min="7" max="7" width="6.7109375" style="106" customWidth="1"/>
    <col min="8" max="9" width="9.140625" style="106"/>
    <col min="10" max="10" width="14.85546875" style="106" bestFit="1" customWidth="1"/>
    <col min="11" max="11" width="15.85546875" style="106" customWidth="1"/>
    <col min="12" max="12" width="15.5703125" style="106" bestFit="1" customWidth="1"/>
    <col min="13" max="13" width="13.140625" style="106" bestFit="1" customWidth="1"/>
    <col min="14" max="14" width="17.140625" style="106" bestFit="1" customWidth="1"/>
    <col min="15" max="15" width="14.85546875" style="106" bestFit="1" customWidth="1"/>
    <col min="16" max="16384" width="9.140625" style="106"/>
  </cols>
  <sheetData>
    <row r="1" spans="1:15" s="32" customFormat="1" ht="21" customHeight="1">
      <c r="A1" s="169" t="s">
        <v>167</v>
      </c>
      <c r="C1" s="25"/>
      <c r="D1" s="25"/>
      <c r="E1" s="25"/>
      <c r="F1" s="25"/>
      <c r="H1" s="32" t="s">
        <v>168</v>
      </c>
    </row>
    <row r="2" spans="1:15" s="32" customFormat="1" ht="21" customHeight="1" thickBot="1">
      <c r="A2" s="107" t="s">
        <v>169</v>
      </c>
      <c r="B2" s="168"/>
      <c r="C2" s="170" t="s">
        <v>170</v>
      </c>
      <c r="D2" s="25"/>
      <c r="E2" s="25"/>
      <c r="F2" s="108" t="s">
        <v>171</v>
      </c>
      <c r="I2" s="258" t="s">
        <v>172</v>
      </c>
      <c r="J2" s="258"/>
      <c r="K2" s="258"/>
      <c r="L2" s="258"/>
      <c r="M2" s="258"/>
    </row>
    <row r="3" spans="1:15" ht="22.5" thickTop="1" thickBot="1">
      <c r="A3" s="173" t="s">
        <v>173</v>
      </c>
      <c r="B3" s="174" t="s">
        <v>174</v>
      </c>
      <c r="C3" s="174"/>
      <c r="D3" s="175">
        <v>400000</v>
      </c>
      <c r="E3" s="176"/>
      <c r="F3" s="249" t="s">
        <v>175</v>
      </c>
      <c r="G3" s="257" t="s">
        <v>176</v>
      </c>
    </row>
    <row r="4" spans="1:15" ht="21.75" thickBot="1">
      <c r="A4" s="178" t="s">
        <v>177</v>
      </c>
      <c r="B4" s="179" t="s">
        <v>178</v>
      </c>
      <c r="C4" s="179"/>
      <c r="D4" s="180" t="s">
        <v>179</v>
      </c>
      <c r="E4" s="221" t="s">
        <v>152</v>
      </c>
      <c r="F4" s="233">
        <f>+D3/D5</f>
        <v>10</v>
      </c>
    </row>
    <row r="5" spans="1:15" ht="24" thickBot="1">
      <c r="A5" s="181"/>
      <c r="B5" s="177" t="s">
        <v>180</v>
      </c>
      <c r="C5" s="177"/>
      <c r="D5" s="182">
        <v>40000</v>
      </c>
      <c r="E5" s="109"/>
      <c r="F5" s="234" t="s">
        <v>181</v>
      </c>
      <c r="I5" s="259" t="s">
        <v>182</v>
      </c>
      <c r="J5" s="260"/>
      <c r="K5" s="260"/>
      <c r="L5" s="260"/>
      <c r="M5" s="260"/>
    </row>
    <row r="6" spans="1:15" ht="21.75" thickTop="1">
      <c r="A6" s="183"/>
      <c r="B6" s="184" t="s">
        <v>183</v>
      </c>
      <c r="C6" s="184"/>
      <c r="D6" s="185" t="s">
        <v>184</v>
      </c>
      <c r="E6" s="186"/>
      <c r="F6" s="186" t="s">
        <v>185</v>
      </c>
      <c r="G6" s="106" t="s">
        <v>186</v>
      </c>
      <c r="H6" s="106" t="s">
        <v>187</v>
      </c>
    </row>
    <row r="7" spans="1:15" ht="21.75" thickBot="1">
      <c r="A7" s="187" t="s">
        <v>188</v>
      </c>
      <c r="B7" s="188" t="s">
        <v>185</v>
      </c>
      <c r="C7" s="296"/>
      <c r="D7" s="189" t="s">
        <v>189</v>
      </c>
      <c r="E7" s="110"/>
      <c r="F7" s="110" t="s">
        <v>190</v>
      </c>
      <c r="G7" s="106">
        <f>+'BW Flow &amp; JE Key'!E11</f>
        <v>4</v>
      </c>
      <c r="H7" s="106" t="str">
        <f>+'BW Flow &amp; JE Key'!F11</f>
        <v>Factory Overhead Applied @ $10.00 / Direct Labor Hour</v>
      </c>
    </row>
    <row r="8" spans="1:15" ht="21.75" thickBot="1">
      <c r="A8" s="223" t="s">
        <v>177</v>
      </c>
      <c r="B8" s="222">
        <f>+F4</f>
        <v>10</v>
      </c>
      <c r="C8" s="190" t="s">
        <v>191</v>
      </c>
      <c r="D8" s="189">
        <v>1000</v>
      </c>
      <c r="E8" s="224" t="s">
        <v>152</v>
      </c>
      <c r="F8" s="235">
        <f>+D8*B8</f>
        <v>10000</v>
      </c>
      <c r="H8" s="111" t="s">
        <v>121</v>
      </c>
      <c r="I8" s="112" t="str">
        <f>+'BW Flow &amp; JE Key'!G12</f>
        <v>Work in Process Inventory</v>
      </c>
      <c r="J8" s="113"/>
      <c r="K8" s="113"/>
      <c r="L8" s="171">
        <f>+'BW Flow &amp; JE Key'!I12</f>
        <v>10000</v>
      </c>
      <c r="M8" s="114"/>
    </row>
    <row r="9" spans="1:15" ht="21.75" thickBot="1">
      <c r="A9" s="191"/>
      <c r="B9" s="192" t="s">
        <v>181</v>
      </c>
      <c r="C9" s="193"/>
      <c r="D9" s="193" t="s">
        <v>192</v>
      </c>
      <c r="E9" s="194"/>
      <c r="F9" s="236" t="str">
        <f>+D9</f>
        <v>Job #1234</v>
      </c>
      <c r="I9" s="293" t="s">
        <v>122</v>
      </c>
      <c r="J9" s="112" t="s">
        <v>147</v>
      </c>
      <c r="K9" s="113"/>
      <c r="L9" s="113"/>
      <c r="M9" s="294">
        <f>+'BW Flow &amp; JE Key'!J13</f>
        <v>10000</v>
      </c>
    </row>
    <row r="10" spans="1:15" ht="22.5" thickTop="1" thickBot="1">
      <c r="A10" s="195" t="s">
        <v>193</v>
      </c>
      <c r="B10" s="196" t="s">
        <v>194</v>
      </c>
      <c r="C10" s="196"/>
      <c r="D10" s="197" t="s">
        <v>195</v>
      </c>
      <c r="E10" s="198"/>
      <c r="F10" s="237" t="s">
        <v>196</v>
      </c>
      <c r="K10" s="117" t="s">
        <v>147</v>
      </c>
    </row>
    <row r="11" spans="1:15" ht="22.5" thickTop="1" thickBot="1">
      <c r="A11" s="226" t="s">
        <v>177</v>
      </c>
      <c r="B11" s="225">
        <f>+F8</f>
        <v>10000</v>
      </c>
      <c r="C11" s="199" t="str">
        <f>+D9</f>
        <v>Job #1234</v>
      </c>
      <c r="D11" s="200" t="s">
        <v>197</v>
      </c>
      <c r="E11" s="116"/>
      <c r="F11" s="238" t="s">
        <v>198</v>
      </c>
      <c r="I11" s="118" t="s">
        <v>199</v>
      </c>
      <c r="J11" s="119"/>
      <c r="K11" s="300">
        <f>+D13</f>
        <v>450000</v>
      </c>
      <c r="L11" s="120" t="s">
        <v>200</v>
      </c>
      <c r="M11" s="120"/>
      <c r="N11" s="302">
        <f>+B13</f>
        <v>500000</v>
      </c>
      <c r="O11" s="121">
        <f>+B13</f>
        <v>500000</v>
      </c>
    </row>
    <row r="12" spans="1:15" ht="24" thickBot="1">
      <c r="A12" s="201"/>
      <c r="B12" s="202">
        <v>490000</v>
      </c>
      <c r="C12" s="199" t="s">
        <v>201</v>
      </c>
      <c r="D12" s="200" t="s">
        <v>202</v>
      </c>
      <c r="E12" s="116"/>
      <c r="F12" s="238" t="s">
        <v>203</v>
      </c>
      <c r="I12" s="295" t="s">
        <v>204</v>
      </c>
      <c r="J12" s="123"/>
      <c r="K12" s="230">
        <v>50000</v>
      </c>
      <c r="L12" s="297" t="s">
        <v>205</v>
      </c>
      <c r="N12" s="304">
        <v>50000</v>
      </c>
    </row>
    <row r="13" spans="1:15" ht="21.75" thickBot="1">
      <c r="A13" s="203"/>
      <c r="B13" s="301">
        <f>+B12+B11</f>
        <v>500000</v>
      </c>
      <c r="C13" s="204" t="s">
        <v>206</v>
      </c>
      <c r="D13" s="298">
        <v>450000</v>
      </c>
      <c r="E13" s="227" t="s">
        <v>152</v>
      </c>
      <c r="F13" s="303">
        <f>+B13-D13</f>
        <v>50000</v>
      </c>
      <c r="G13" s="124" t="str">
        <f>+C2</f>
        <v>OVER ALLOCATED EXAMPLE</v>
      </c>
      <c r="I13" s="122"/>
      <c r="J13" s="122"/>
      <c r="K13" s="232"/>
      <c r="L13" s="124"/>
      <c r="M13" s="124"/>
      <c r="N13" s="231"/>
    </row>
    <row r="14" spans="1:15" ht="21.75" thickTop="1">
      <c r="A14" s="205" t="s">
        <v>207</v>
      </c>
      <c r="B14" s="206" t="s">
        <v>208</v>
      </c>
      <c r="C14" s="206"/>
      <c r="D14" s="207" t="s">
        <v>209</v>
      </c>
      <c r="E14" s="208"/>
      <c r="F14" s="240" t="s">
        <v>210</v>
      </c>
      <c r="G14" s="106" t="s">
        <v>186</v>
      </c>
      <c r="H14" s="106" t="s">
        <v>211</v>
      </c>
    </row>
    <row r="15" spans="1:15">
      <c r="A15" s="209"/>
      <c r="B15" s="210" t="s">
        <v>194</v>
      </c>
      <c r="C15" s="210"/>
      <c r="D15" s="211" t="s">
        <v>212</v>
      </c>
      <c r="E15" s="125"/>
      <c r="F15" s="241" t="s">
        <v>213</v>
      </c>
      <c r="H15" s="106" t="s">
        <v>214</v>
      </c>
    </row>
    <row r="16" spans="1:15" ht="21.75" thickBot="1">
      <c r="A16" s="212"/>
      <c r="B16" s="213">
        <f>+B11/B$13</f>
        <v>0.02</v>
      </c>
      <c r="C16" s="250" t="str">
        <f>+C11</f>
        <v>Job #1234</v>
      </c>
      <c r="D16" s="214">
        <f>-B16*F$13</f>
        <v>-1000</v>
      </c>
      <c r="E16" s="126" t="s">
        <v>152</v>
      </c>
      <c r="F16" s="242">
        <f>+D16+B11</f>
        <v>9000</v>
      </c>
      <c r="G16" s="127"/>
      <c r="H16" s="247" t="s">
        <v>215</v>
      </c>
      <c r="I16" s="248"/>
      <c r="J16" s="248"/>
      <c r="K16" s="248"/>
      <c r="L16" s="248"/>
      <c r="M16" s="248"/>
    </row>
    <row r="17" spans="1:15" ht="24" thickBot="1">
      <c r="A17" s="212"/>
      <c r="B17" s="215">
        <f>+B12/B$13</f>
        <v>0.98</v>
      </c>
      <c r="C17" s="250" t="str">
        <f>+C12</f>
        <v>All other Jobs</v>
      </c>
      <c r="D17" s="216">
        <f>-B17*F$13</f>
        <v>-49000</v>
      </c>
      <c r="E17" s="126" t="s">
        <v>152</v>
      </c>
      <c r="F17" s="243">
        <f>+D17+B12</f>
        <v>441000</v>
      </c>
      <c r="H17" s="106" t="s">
        <v>121</v>
      </c>
      <c r="I17" s="306" t="s">
        <v>147</v>
      </c>
      <c r="J17" s="307"/>
      <c r="K17" s="307"/>
      <c r="L17" s="308">
        <f>+F13</f>
        <v>50000</v>
      </c>
      <c r="M17" s="309" t="s">
        <v>216</v>
      </c>
      <c r="N17" s="229"/>
      <c r="O17" s="122"/>
    </row>
    <row r="18" spans="1:15" ht="21.75" thickBot="1">
      <c r="A18" s="217"/>
      <c r="B18" s="218">
        <f>+B17+B16</f>
        <v>1</v>
      </c>
      <c r="C18" s="219" t="s">
        <v>217</v>
      </c>
      <c r="D18" s="228">
        <f>+D17+D16</f>
        <v>-50000</v>
      </c>
      <c r="E18" s="220" t="s">
        <v>152</v>
      </c>
      <c r="F18" s="239">
        <f>+F17+F16</f>
        <v>450000</v>
      </c>
      <c r="I18" s="106" t="s">
        <v>122</v>
      </c>
      <c r="J18" s="244" t="s">
        <v>65</v>
      </c>
      <c r="K18" s="245"/>
      <c r="L18" s="245"/>
      <c r="M18" s="246">
        <f>+L17</f>
        <v>50000</v>
      </c>
      <c r="N18" s="247" t="s">
        <v>218</v>
      </c>
      <c r="O18" s="122"/>
    </row>
    <row r="19" spans="1:15" ht="21.75" thickTop="1"/>
  </sheetData>
  <pageMargins left="0.7" right="0.7" top="0.75" bottom="0.75" header="0.3" footer="0.3"/>
  <pageSetup scale="52" orientation="landscape" horizontalDpi="360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94951-92F3-4780-94EC-A5DC2B26965F}">
  <sheetPr>
    <pageSetUpPr fitToPage="1"/>
  </sheetPr>
  <dimension ref="A1:O19"/>
  <sheetViews>
    <sheetView workbookViewId="0">
      <selection activeCell="H22" sqref="H22"/>
    </sheetView>
  </sheetViews>
  <sheetFormatPr defaultRowHeight="21"/>
  <cols>
    <col min="1" max="1" width="12.7109375" style="106" customWidth="1"/>
    <col min="2" max="2" width="18.140625" style="106" customWidth="1"/>
    <col min="3" max="3" width="34" style="106" customWidth="1"/>
    <col min="4" max="4" width="19" style="106" customWidth="1"/>
    <col min="5" max="5" width="4.7109375" style="106" customWidth="1"/>
    <col min="6" max="6" width="27.7109375" style="106" customWidth="1"/>
    <col min="7" max="7" width="6" style="106" customWidth="1"/>
    <col min="8" max="9" width="9.140625" style="106"/>
    <col min="10" max="10" width="14.85546875" style="106" bestFit="1" customWidth="1"/>
    <col min="11" max="11" width="15.85546875" style="106" customWidth="1"/>
    <col min="12" max="12" width="15.5703125" style="106" bestFit="1" customWidth="1"/>
    <col min="13" max="13" width="13.5703125" style="106" bestFit="1" customWidth="1"/>
    <col min="14" max="15" width="14.85546875" style="106" bestFit="1" customWidth="1"/>
    <col min="16" max="16384" width="9.140625" style="106"/>
  </cols>
  <sheetData>
    <row r="1" spans="1:15" s="32" customFormat="1" ht="21" customHeight="1">
      <c r="A1" s="169" t="s">
        <v>167</v>
      </c>
      <c r="C1" s="25"/>
      <c r="D1" s="25"/>
      <c r="E1" s="25"/>
      <c r="F1" s="25"/>
    </row>
    <row r="2" spans="1:15" s="32" customFormat="1" ht="21" customHeight="1" thickBot="1">
      <c r="A2" s="107" t="s">
        <v>169</v>
      </c>
      <c r="B2" s="168"/>
      <c r="C2" s="170" t="s">
        <v>219</v>
      </c>
      <c r="D2" s="25"/>
      <c r="E2" s="25"/>
      <c r="F2" s="108" t="s">
        <v>171</v>
      </c>
    </row>
    <row r="3" spans="1:15" ht="22.5" thickTop="1" thickBot="1">
      <c r="A3" s="173" t="s">
        <v>173</v>
      </c>
      <c r="B3" s="174" t="s">
        <v>174</v>
      </c>
      <c r="C3" s="174"/>
      <c r="D3" s="175">
        <v>400000</v>
      </c>
      <c r="E3" s="176"/>
      <c r="F3" s="249" t="s">
        <v>175</v>
      </c>
      <c r="G3" s="257" t="s">
        <v>176</v>
      </c>
    </row>
    <row r="4" spans="1:15" ht="21.75" thickBot="1">
      <c r="A4" s="178" t="s">
        <v>177</v>
      </c>
      <c r="B4" s="179" t="s">
        <v>178</v>
      </c>
      <c r="C4" s="179"/>
      <c r="D4" s="180" t="s">
        <v>179</v>
      </c>
      <c r="E4" s="221" t="s">
        <v>152</v>
      </c>
      <c r="F4" s="233">
        <f>+D3/D5</f>
        <v>10</v>
      </c>
    </row>
    <row r="5" spans="1:15" ht="21.75" thickBot="1">
      <c r="A5" s="181"/>
      <c r="B5" s="177" t="s">
        <v>180</v>
      </c>
      <c r="C5" s="177"/>
      <c r="D5" s="182">
        <v>40000</v>
      </c>
      <c r="E5" s="109"/>
      <c r="F5" s="234" t="s">
        <v>181</v>
      </c>
    </row>
    <row r="6" spans="1:15" ht="21.75" thickTop="1">
      <c r="A6" s="183"/>
      <c r="B6" s="184" t="s">
        <v>183</v>
      </c>
      <c r="C6" s="184"/>
      <c r="D6" s="185" t="s">
        <v>184</v>
      </c>
      <c r="E6" s="186"/>
      <c r="F6" s="186" t="s">
        <v>185</v>
      </c>
      <c r="G6" s="106" t="s">
        <v>186</v>
      </c>
      <c r="H6" s="106" t="s">
        <v>187</v>
      </c>
    </row>
    <row r="7" spans="1:15" ht="21.75" thickBot="1">
      <c r="A7" s="187" t="s">
        <v>188</v>
      </c>
      <c r="B7" s="188" t="s">
        <v>185</v>
      </c>
      <c r="C7" s="188"/>
      <c r="D7" s="189" t="s">
        <v>189</v>
      </c>
      <c r="E7" s="110"/>
      <c r="F7" s="110" t="s">
        <v>190</v>
      </c>
      <c r="G7" s="106">
        <f>+'BW Flow &amp; JE Key'!E11</f>
        <v>4</v>
      </c>
      <c r="H7" s="106" t="str">
        <f>+'BW Flow &amp; JE Key'!F11</f>
        <v>Factory Overhead Applied @ $10.00 / Direct Labor Hour</v>
      </c>
    </row>
    <row r="8" spans="1:15" ht="21.75" thickBot="1">
      <c r="A8" s="223" t="s">
        <v>177</v>
      </c>
      <c r="B8" s="222">
        <f>+F4</f>
        <v>10</v>
      </c>
      <c r="C8" s="190" t="s">
        <v>191</v>
      </c>
      <c r="D8" s="189">
        <v>1000</v>
      </c>
      <c r="E8" s="224" t="s">
        <v>152</v>
      </c>
      <c r="F8" s="235">
        <f>+D8*B8</f>
        <v>10000</v>
      </c>
      <c r="H8" s="111"/>
      <c r="I8" s="112" t="str">
        <f>+'BW Flow &amp; JE Key'!G12</f>
        <v>Work in Process Inventory</v>
      </c>
      <c r="J8" s="113"/>
      <c r="K8" s="113"/>
      <c r="L8" s="171">
        <f>+'BW Flow &amp; JE Key'!I12</f>
        <v>10000</v>
      </c>
      <c r="M8" s="114"/>
    </row>
    <row r="9" spans="1:15" ht="21.75" thickBot="1">
      <c r="A9" s="191"/>
      <c r="B9" s="192" t="s">
        <v>181</v>
      </c>
      <c r="C9" s="193"/>
      <c r="D9" s="193" t="s">
        <v>192</v>
      </c>
      <c r="E9" s="194"/>
      <c r="F9" s="236" t="str">
        <f>+D9</f>
        <v>Job #1234</v>
      </c>
      <c r="I9" s="115"/>
      <c r="J9" s="112" t="s">
        <v>147</v>
      </c>
      <c r="K9" s="113"/>
      <c r="L9" s="113"/>
      <c r="M9" s="171">
        <f>+'BW Flow &amp; JE Key'!J13</f>
        <v>10000</v>
      </c>
    </row>
    <row r="10" spans="1:15" ht="22.5" thickTop="1" thickBot="1">
      <c r="A10" s="195" t="s">
        <v>193</v>
      </c>
      <c r="B10" s="196" t="s">
        <v>194</v>
      </c>
      <c r="C10" s="196"/>
      <c r="D10" s="197" t="s">
        <v>195</v>
      </c>
      <c r="E10" s="198"/>
      <c r="F10" s="237" t="s">
        <v>196</v>
      </c>
      <c r="K10" s="117" t="s">
        <v>147</v>
      </c>
    </row>
    <row r="11" spans="1:15" ht="22.5" thickTop="1" thickBot="1">
      <c r="A11" s="226" t="s">
        <v>177</v>
      </c>
      <c r="B11" s="225">
        <f>+F8</f>
        <v>10000</v>
      </c>
      <c r="C11" s="199" t="str">
        <f>+D9</f>
        <v>Job #1234</v>
      </c>
      <c r="D11" s="200" t="s">
        <v>197</v>
      </c>
      <c r="E11" s="116"/>
      <c r="F11" s="238" t="s">
        <v>198</v>
      </c>
      <c r="I11" s="118" t="s">
        <v>199</v>
      </c>
      <c r="J11" s="119"/>
      <c r="K11" s="299">
        <f>+D13</f>
        <v>525000</v>
      </c>
      <c r="L11" s="128" t="s">
        <v>200</v>
      </c>
      <c r="M11" s="120"/>
      <c r="N11" s="302">
        <f>+B13</f>
        <v>500000</v>
      </c>
      <c r="O11" s="121">
        <f>+B13</f>
        <v>500000</v>
      </c>
    </row>
    <row r="12" spans="1:15" ht="24" thickBot="1">
      <c r="A12" s="201"/>
      <c r="B12" s="202">
        <v>490000</v>
      </c>
      <c r="C12" s="199" t="s">
        <v>201</v>
      </c>
      <c r="D12" s="200" t="s">
        <v>202</v>
      </c>
      <c r="E12" s="116"/>
      <c r="F12" s="238" t="s">
        <v>203</v>
      </c>
      <c r="I12" s="297" t="s">
        <v>205</v>
      </c>
      <c r="J12" s="297"/>
      <c r="K12" s="305">
        <v>25000</v>
      </c>
      <c r="L12" s="252" t="s">
        <v>204</v>
      </c>
      <c r="M12" s="123"/>
      <c r="N12" s="230">
        <f>-F13</f>
        <v>25000</v>
      </c>
    </row>
    <row r="13" spans="1:15" ht="21.75" thickBot="1">
      <c r="A13" s="203"/>
      <c r="B13" s="301">
        <f>+B12+B11</f>
        <v>500000</v>
      </c>
      <c r="C13" s="204" t="s">
        <v>206</v>
      </c>
      <c r="D13" s="298">
        <v>525000</v>
      </c>
      <c r="E13" s="227" t="s">
        <v>152</v>
      </c>
      <c r="F13" s="239">
        <f>+B13-D13</f>
        <v>-25000</v>
      </c>
      <c r="G13" s="124" t="str">
        <f>+C2</f>
        <v>UNDER ALLOCATED EXAMPLE</v>
      </c>
      <c r="I13" s="122"/>
      <c r="J13" s="122"/>
      <c r="K13" s="251"/>
      <c r="L13" s="253"/>
      <c r="M13" s="122"/>
      <c r="N13" s="232"/>
    </row>
    <row r="14" spans="1:15" ht="21.75" thickTop="1">
      <c r="A14" s="205" t="s">
        <v>207</v>
      </c>
      <c r="B14" s="206" t="s">
        <v>208</v>
      </c>
      <c r="C14" s="206"/>
      <c r="D14" s="207" t="s">
        <v>209</v>
      </c>
      <c r="E14" s="208"/>
      <c r="F14" s="240" t="s">
        <v>210</v>
      </c>
      <c r="G14" s="106" t="s">
        <v>186</v>
      </c>
      <c r="H14" s="106" t="s">
        <v>211</v>
      </c>
    </row>
    <row r="15" spans="1:15">
      <c r="A15" s="209"/>
      <c r="B15" s="210" t="s">
        <v>194</v>
      </c>
      <c r="C15" s="210"/>
      <c r="D15" s="211" t="s">
        <v>212</v>
      </c>
      <c r="E15" s="125"/>
      <c r="F15" s="241" t="s">
        <v>213</v>
      </c>
      <c r="H15" s="106" t="s">
        <v>214</v>
      </c>
    </row>
    <row r="16" spans="1:15" ht="21.75" thickBot="1">
      <c r="A16" s="212"/>
      <c r="B16" s="213">
        <f>+B11/B$13</f>
        <v>0.02</v>
      </c>
      <c r="C16" s="250" t="str">
        <f>+C11</f>
        <v>Job #1234</v>
      </c>
      <c r="D16" s="214">
        <f>-B16*F$13</f>
        <v>500</v>
      </c>
      <c r="E16" s="126" t="s">
        <v>152</v>
      </c>
      <c r="F16" s="242">
        <f>+D16+B11</f>
        <v>10500</v>
      </c>
      <c r="G16" s="127"/>
      <c r="H16" s="247" t="s">
        <v>215</v>
      </c>
      <c r="I16" s="248"/>
      <c r="J16" s="248"/>
      <c r="K16" s="248"/>
      <c r="L16" s="248"/>
      <c r="M16" s="248"/>
    </row>
    <row r="17" spans="1:15" ht="24" thickBot="1">
      <c r="A17" s="212"/>
      <c r="B17" s="215">
        <f>+B12/B$13</f>
        <v>0.98</v>
      </c>
      <c r="C17" s="250" t="str">
        <f>+C12</f>
        <v>All other Jobs</v>
      </c>
      <c r="D17" s="216">
        <f>-B17*F$13</f>
        <v>24500</v>
      </c>
      <c r="E17" s="126" t="s">
        <v>152</v>
      </c>
      <c r="F17" s="243">
        <f>+D17+B12</f>
        <v>514500</v>
      </c>
      <c r="H17" s="106" t="s">
        <v>121</v>
      </c>
      <c r="I17" s="244" t="s">
        <v>65</v>
      </c>
      <c r="J17" s="245"/>
      <c r="K17" s="245"/>
      <c r="L17" s="246">
        <f>+N12</f>
        <v>25000</v>
      </c>
      <c r="M17" s="247" t="s">
        <v>216</v>
      </c>
      <c r="N17" s="229"/>
      <c r="O17" s="122"/>
    </row>
    <row r="18" spans="1:15" ht="21.75" thickBot="1">
      <c r="A18" s="217"/>
      <c r="B18" s="218">
        <f>+B17+B16</f>
        <v>1</v>
      </c>
      <c r="C18" s="219" t="s">
        <v>217</v>
      </c>
      <c r="D18" s="228">
        <f>+D17+D16</f>
        <v>25000</v>
      </c>
      <c r="E18" s="220" t="s">
        <v>152</v>
      </c>
      <c r="F18" s="239">
        <f>+F17+F16</f>
        <v>525000</v>
      </c>
      <c r="I18" s="106" t="s">
        <v>122</v>
      </c>
      <c r="J18" s="306" t="s">
        <v>147</v>
      </c>
      <c r="K18" s="307"/>
      <c r="L18" s="307"/>
      <c r="M18" s="308">
        <f>+L17</f>
        <v>25000</v>
      </c>
      <c r="N18" s="309" t="s">
        <v>218</v>
      </c>
      <c r="O18" s="122"/>
    </row>
    <row r="19" spans="1:15" ht="21.75" thickTop="1">
      <c r="A19" s="210"/>
      <c r="B19" s="254"/>
      <c r="C19" s="211"/>
      <c r="D19" s="255"/>
      <c r="E19" s="256"/>
      <c r="F19" s="255"/>
      <c r="I19" s="117"/>
      <c r="O19" s="122"/>
    </row>
  </sheetData>
  <pageMargins left="0.7" right="0.7" top="0.75" bottom="0.75" header="0.3" footer="0.3"/>
  <pageSetup scale="53" orientation="landscape" horizontalDpi="360" verticalDpi="36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4"/>
  <sheetViews>
    <sheetView workbookViewId="0">
      <selection activeCell="C10" sqref="C10"/>
    </sheetView>
  </sheetViews>
  <sheetFormatPr defaultColWidth="9.140625" defaultRowHeight="18"/>
  <cols>
    <col min="1" max="1" width="38.42578125" style="2" customWidth="1"/>
    <col min="2" max="2" width="15.7109375" style="2" customWidth="1"/>
    <col min="3" max="3" width="20.7109375" style="2" bestFit="1" customWidth="1"/>
    <col min="4" max="4" width="19" style="2" bestFit="1" customWidth="1"/>
    <col min="5" max="16384" width="9.140625" style="2"/>
  </cols>
  <sheetData>
    <row r="1" spans="1:2">
      <c r="A1" s="2" t="s">
        <v>220</v>
      </c>
      <c r="B1" s="2" t="e">
        <f>#REF!</f>
        <v>#REF!</v>
      </c>
    </row>
    <row r="2" spans="1:2">
      <c r="A2" s="2" t="s">
        <v>221</v>
      </c>
      <c r="B2" s="2" t="e">
        <f>#REF!</f>
        <v>#REF!</v>
      </c>
    </row>
    <row r="3" spans="1:2">
      <c r="A3" s="2" t="e">
        <f>#REF!</f>
        <v>#REF!</v>
      </c>
      <c r="B3" s="2" t="e">
        <f>#REF!</f>
        <v>#REF!</v>
      </c>
    </row>
    <row r="4" spans="1:2">
      <c r="A4" s="2" t="s">
        <v>222</v>
      </c>
      <c r="B4" s="3" t="e">
        <f>#REF!</f>
        <v>#REF!</v>
      </c>
    </row>
  </sheetData>
  <phoneticPr fontId="6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3:DR15"/>
  <sheetViews>
    <sheetView workbookViewId="0">
      <selection activeCell="A10" sqref="A10"/>
    </sheetView>
  </sheetViews>
  <sheetFormatPr defaultRowHeight="12.75"/>
  <cols>
    <col min="1" max="1" width="26.140625" bestFit="1" customWidth="1"/>
  </cols>
  <sheetData>
    <row r="3" spans="1:122">
      <c r="C3" s="9">
        <v>10000</v>
      </c>
    </row>
    <row r="10" spans="1:122">
      <c r="A10" t="s">
        <v>223</v>
      </c>
      <c r="B10">
        <v>1</v>
      </c>
      <c r="C10">
        <f t="shared" ref="C10:BN10" si="0">+B10+1</f>
        <v>2</v>
      </c>
      <c r="D10">
        <f t="shared" si="0"/>
        <v>3</v>
      </c>
      <c r="E10">
        <f t="shared" si="0"/>
        <v>4</v>
      </c>
      <c r="F10">
        <f t="shared" si="0"/>
        <v>5</v>
      </c>
      <c r="G10">
        <f t="shared" si="0"/>
        <v>6</v>
      </c>
      <c r="H10">
        <f t="shared" si="0"/>
        <v>7</v>
      </c>
      <c r="I10">
        <f t="shared" si="0"/>
        <v>8</v>
      </c>
      <c r="J10">
        <f t="shared" si="0"/>
        <v>9</v>
      </c>
      <c r="K10">
        <f t="shared" si="0"/>
        <v>10</v>
      </c>
      <c r="L10">
        <f t="shared" si="0"/>
        <v>11</v>
      </c>
      <c r="M10">
        <f t="shared" si="0"/>
        <v>12</v>
      </c>
      <c r="N10">
        <f t="shared" si="0"/>
        <v>13</v>
      </c>
      <c r="O10">
        <f t="shared" si="0"/>
        <v>14</v>
      </c>
      <c r="P10">
        <f t="shared" si="0"/>
        <v>15</v>
      </c>
      <c r="Q10">
        <f t="shared" si="0"/>
        <v>16</v>
      </c>
      <c r="R10">
        <f t="shared" si="0"/>
        <v>17</v>
      </c>
      <c r="S10">
        <f t="shared" si="0"/>
        <v>18</v>
      </c>
      <c r="T10">
        <f t="shared" si="0"/>
        <v>19</v>
      </c>
      <c r="U10">
        <f t="shared" si="0"/>
        <v>20</v>
      </c>
      <c r="V10">
        <f t="shared" si="0"/>
        <v>21</v>
      </c>
      <c r="W10">
        <f t="shared" si="0"/>
        <v>22</v>
      </c>
      <c r="X10">
        <f t="shared" si="0"/>
        <v>23</v>
      </c>
      <c r="Y10">
        <f t="shared" si="0"/>
        <v>24</v>
      </c>
      <c r="Z10">
        <f t="shared" si="0"/>
        <v>25</v>
      </c>
      <c r="AA10">
        <f t="shared" si="0"/>
        <v>26</v>
      </c>
      <c r="AB10">
        <f t="shared" si="0"/>
        <v>27</v>
      </c>
      <c r="AC10">
        <f t="shared" si="0"/>
        <v>28</v>
      </c>
      <c r="AD10">
        <f t="shared" si="0"/>
        <v>29</v>
      </c>
      <c r="AE10">
        <f t="shared" si="0"/>
        <v>30</v>
      </c>
      <c r="AF10">
        <f t="shared" si="0"/>
        <v>31</v>
      </c>
      <c r="AG10">
        <f t="shared" si="0"/>
        <v>32</v>
      </c>
      <c r="AH10">
        <f t="shared" si="0"/>
        <v>33</v>
      </c>
      <c r="AI10">
        <f t="shared" si="0"/>
        <v>34</v>
      </c>
      <c r="AJ10">
        <f t="shared" si="0"/>
        <v>35</v>
      </c>
      <c r="AK10">
        <f t="shared" si="0"/>
        <v>36</v>
      </c>
      <c r="AL10">
        <f t="shared" si="0"/>
        <v>37</v>
      </c>
      <c r="AM10">
        <f t="shared" si="0"/>
        <v>38</v>
      </c>
      <c r="AN10">
        <f t="shared" si="0"/>
        <v>39</v>
      </c>
      <c r="AO10">
        <f t="shared" si="0"/>
        <v>40</v>
      </c>
      <c r="AP10">
        <f t="shared" si="0"/>
        <v>41</v>
      </c>
      <c r="AQ10">
        <f t="shared" si="0"/>
        <v>42</v>
      </c>
      <c r="AR10">
        <f t="shared" si="0"/>
        <v>43</v>
      </c>
      <c r="AS10">
        <f t="shared" si="0"/>
        <v>44</v>
      </c>
      <c r="AT10">
        <f t="shared" si="0"/>
        <v>45</v>
      </c>
      <c r="AU10">
        <f t="shared" si="0"/>
        <v>46</v>
      </c>
      <c r="AV10">
        <f t="shared" si="0"/>
        <v>47</v>
      </c>
      <c r="AW10">
        <f t="shared" si="0"/>
        <v>48</v>
      </c>
      <c r="AX10">
        <f t="shared" si="0"/>
        <v>49</v>
      </c>
      <c r="AY10">
        <f t="shared" si="0"/>
        <v>50</v>
      </c>
      <c r="AZ10">
        <f t="shared" si="0"/>
        <v>51</v>
      </c>
      <c r="BA10">
        <f t="shared" si="0"/>
        <v>52</v>
      </c>
      <c r="BB10">
        <f t="shared" si="0"/>
        <v>53</v>
      </c>
      <c r="BC10">
        <f t="shared" si="0"/>
        <v>54</v>
      </c>
      <c r="BD10">
        <f t="shared" si="0"/>
        <v>55</v>
      </c>
      <c r="BE10">
        <f t="shared" si="0"/>
        <v>56</v>
      </c>
      <c r="BF10">
        <f t="shared" si="0"/>
        <v>57</v>
      </c>
      <c r="BG10">
        <f t="shared" si="0"/>
        <v>58</v>
      </c>
      <c r="BH10">
        <f t="shared" si="0"/>
        <v>59</v>
      </c>
      <c r="BI10">
        <f t="shared" si="0"/>
        <v>60</v>
      </c>
      <c r="BJ10">
        <f t="shared" si="0"/>
        <v>61</v>
      </c>
      <c r="BK10">
        <f t="shared" si="0"/>
        <v>62</v>
      </c>
      <c r="BL10">
        <f t="shared" si="0"/>
        <v>63</v>
      </c>
      <c r="BM10">
        <f t="shared" si="0"/>
        <v>64</v>
      </c>
      <c r="BN10">
        <f t="shared" si="0"/>
        <v>65</v>
      </c>
      <c r="BO10">
        <f t="shared" ref="BO10:CW10" si="1">+BN10+1</f>
        <v>66</v>
      </c>
      <c r="BP10">
        <f t="shared" si="1"/>
        <v>67</v>
      </c>
      <c r="BQ10">
        <f t="shared" si="1"/>
        <v>68</v>
      </c>
      <c r="BR10">
        <f t="shared" si="1"/>
        <v>69</v>
      </c>
      <c r="BS10">
        <f t="shared" si="1"/>
        <v>70</v>
      </c>
      <c r="BT10">
        <f t="shared" si="1"/>
        <v>71</v>
      </c>
      <c r="BU10">
        <f t="shared" si="1"/>
        <v>72</v>
      </c>
      <c r="BV10">
        <f t="shared" si="1"/>
        <v>73</v>
      </c>
      <c r="BW10">
        <f t="shared" si="1"/>
        <v>74</v>
      </c>
      <c r="BX10">
        <f t="shared" si="1"/>
        <v>75</v>
      </c>
      <c r="BY10">
        <f t="shared" si="1"/>
        <v>76</v>
      </c>
      <c r="BZ10">
        <f t="shared" si="1"/>
        <v>77</v>
      </c>
      <c r="CA10">
        <f t="shared" si="1"/>
        <v>78</v>
      </c>
      <c r="CB10">
        <f t="shared" si="1"/>
        <v>79</v>
      </c>
      <c r="CC10">
        <f t="shared" si="1"/>
        <v>80</v>
      </c>
      <c r="CD10">
        <f t="shared" si="1"/>
        <v>81</v>
      </c>
      <c r="CE10">
        <f t="shared" si="1"/>
        <v>82</v>
      </c>
      <c r="CF10">
        <f t="shared" si="1"/>
        <v>83</v>
      </c>
      <c r="CG10">
        <f t="shared" si="1"/>
        <v>84</v>
      </c>
      <c r="CH10">
        <f t="shared" si="1"/>
        <v>85</v>
      </c>
      <c r="CI10">
        <f t="shared" si="1"/>
        <v>86</v>
      </c>
      <c r="CJ10">
        <f t="shared" si="1"/>
        <v>87</v>
      </c>
      <c r="CK10">
        <f t="shared" si="1"/>
        <v>88</v>
      </c>
      <c r="CL10">
        <f t="shared" si="1"/>
        <v>89</v>
      </c>
      <c r="CM10">
        <f t="shared" si="1"/>
        <v>90</v>
      </c>
      <c r="CN10">
        <f t="shared" si="1"/>
        <v>91</v>
      </c>
      <c r="CO10">
        <f t="shared" si="1"/>
        <v>92</v>
      </c>
      <c r="CP10">
        <f t="shared" si="1"/>
        <v>93</v>
      </c>
      <c r="CQ10">
        <f t="shared" si="1"/>
        <v>94</v>
      </c>
      <c r="CR10">
        <f t="shared" si="1"/>
        <v>95</v>
      </c>
      <c r="CS10">
        <f t="shared" si="1"/>
        <v>96</v>
      </c>
      <c r="CT10">
        <f t="shared" si="1"/>
        <v>97</v>
      </c>
      <c r="CU10">
        <f t="shared" si="1"/>
        <v>98</v>
      </c>
      <c r="CV10">
        <f t="shared" si="1"/>
        <v>99</v>
      </c>
      <c r="CW10">
        <f t="shared" si="1"/>
        <v>100</v>
      </c>
      <c r="CX10">
        <f t="shared" ref="CX10:DE10" si="2">+CW10+1</f>
        <v>101</v>
      </c>
      <c r="CY10">
        <f t="shared" si="2"/>
        <v>102</v>
      </c>
      <c r="CZ10">
        <f t="shared" si="2"/>
        <v>103</v>
      </c>
      <c r="DA10">
        <f t="shared" si="2"/>
        <v>104</v>
      </c>
      <c r="DB10">
        <f t="shared" si="2"/>
        <v>105</v>
      </c>
      <c r="DC10">
        <f t="shared" si="2"/>
        <v>106</v>
      </c>
      <c r="DD10">
        <f t="shared" si="2"/>
        <v>107</v>
      </c>
      <c r="DE10">
        <f t="shared" si="2"/>
        <v>108</v>
      </c>
      <c r="DF10">
        <f t="shared" ref="DF10:DR10" si="3">+DE10+1</f>
        <v>109</v>
      </c>
      <c r="DG10">
        <f t="shared" si="3"/>
        <v>110</v>
      </c>
      <c r="DH10">
        <f t="shared" si="3"/>
        <v>111</v>
      </c>
      <c r="DI10">
        <f t="shared" si="3"/>
        <v>112</v>
      </c>
      <c r="DJ10">
        <f t="shared" si="3"/>
        <v>113</v>
      </c>
      <c r="DK10">
        <f t="shared" si="3"/>
        <v>114</v>
      </c>
      <c r="DL10">
        <f t="shared" si="3"/>
        <v>115</v>
      </c>
      <c r="DM10">
        <f t="shared" si="3"/>
        <v>116</v>
      </c>
      <c r="DN10">
        <f t="shared" si="3"/>
        <v>117</v>
      </c>
      <c r="DO10">
        <f t="shared" si="3"/>
        <v>118</v>
      </c>
      <c r="DP10">
        <f t="shared" si="3"/>
        <v>119</v>
      </c>
      <c r="DQ10">
        <f t="shared" si="3"/>
        <v>120</v>
      </c>
      <c r="DR10">
        <f t="shared" si="3"/>
        <v>121</v>
      </c>
    </row>
    <row r="11" spans="1:122">
      <c r="B11">
        <v>100</v>
      </c>
      <c r="C11">
        <f>+B11+100</f>
        <v>200</v>
      </c>
      <c r="D11">
        <f t="shared" ref="D11:BO11" si="4">+C11+100</f>
        <v>300</v>
      </c>
      <c r="E11">
        <f t="shared" si="4"/>
        <v>400</v>
      </c>
      <c r="F11">
        <f t="shared" si="4"/>
        <v>500</v>
      </c>
      <c r="G11">
        <f t="shared" si="4"/>
        <v>600</v>
      </c>
      <c r="H11">
        <f t="shared" si="4"/>
        <v>700</v>
      </c>
      <c r="I11">
        <f t="shared" si="4"/>
        <v>800</v>
      </c>
      <c r="J11">
        <f t="shared" si="4"/>
        <v>900</v>
      </c>
      <c r="K11">
        <f t="shared" si="4"/>
        <v>1000</v>
      </c>
      <c r="L11">
        <f t="shared" si="4"/>
        <v>1100</v>
      </c>
      <c r="M11">
        <f t="shared" si="4"/>
        <v>1200</v>
      </c>
      <c r="N11">
        <f t="shared" si="4"/>
        <v>1300</v>
      </c>
      <c r="O11">
        <f t="shared" si="4"/>
        <v>1400</v>
      </c>
      <c r="P11">
        <f t="shared" si="4"/>
        <v>1500</v>
      </c>
      <c r="Q11">
        <f t="shared" si="4"/>
        <v>1600</v>
      </c>
      <c r="R11">
        <f t="shared" si="4"/>
        <v>1700</v>
      </c>
      <c r="S11">
        <f t="shared" si="4"/>
        <v>1800</v>
      </c>
      <c r="T11">
        <f t="shared" si="4"/>
        <v>1900</v>
      </c>
      <c r="U11">
        <f t="shared" si="4"/>
        <v>2000</v>
      </c>
      <c r="V11">
        <f t="shared" si="4"/>
        <v>2100</v>
      </c>
      <c r="W11">
        <f t="shared" si="4"/>
        <v>2200</v>
      </c>
      <c r="X11">
        <f t="shared" si="4"/>
        <v>2300</v>
      </c>
      <c r="Y11">
        <f t="shared" si="4"/>
        <v>2400</v>
      </c>
      <c r="Z11">
        <f t="shared" si="4"/>
        <v>2500</v>
      </c>
      <c r="AA11">
        <f t="shared" si="4"/>
        <v>2600</v>
      </c>
      <c r="AB11">
        <f t="shared" si="4"/>
        <v>2700</v>
      </c>
      <c r="AC11">
        <f t="shared" si="4"/>
        <v>2800</v>
      </c>
      <c r="AD11">
        <f t="shared" si="4"/>
        <v>2900</v>
      </c>
      <c r="AE11">
        <f t="shared" si="4"/>
        <v>3000</v>
      </c>
      <c r="AF11">
        <f t="shared" si="4"/>
        <v>3100</v>
      </c>
      <c r="AG11">
        <f t="shared" si="4"/>
        <v>3200</v>
      </c>
      <c r="AH11">
        <f t="shared" si="4"/>
        <v>3300</v>
      </c>
      <c r="AI11">
        <f t="shared" si="4"/>
        <v>3400</v>
      </c>
      <c r="AJ11">
        <f t="shared" si="4"/>
        <v>3500</v>
      </c>
      <c r="AK11">
        <f t="shared" si="4"/>
        <v>3600</v>
      </c>
      <c r="AL11">
        <f t="shared" si="4"/>
        <v>3700</v>
      </c>
      <c r="AM11">
        <f t="shared" si="4"/>
        <v>3800</v>
      </c>
      <c r="AN11">
        <f t="shared" si="4"/>
        <v>3900</v>
      </c>
      <c r="AO11">
        <f t="shared" si="4"/>
        <v>4000</v>
      </c>
      <c r="AP11">
        <f t="shared" si="4"/>
        <v>4100</v>
      </c>
      <c r="AQ11">
        <f t="shared" si="4"/>
        <v>4200</v>
      </c>
      <c r="AR11">
        <f t="shared" si="4"/>
        <v>4300</v>
      </c>
      <c r="AS11">
        <f t="shared" si="4"/>
        <v>4400</v>
      </c>
      <c r="AT11">
        <f t="shared" si="4"/>
        <v>4500</v>
      </c>
      <c r="AU11">
        <f t="shared" si="4"/>
        <v>4600</v>
      </c>
      <c r="AV11">
        <f t="shared" si="4"/>
        <v>4700</v>
      </c>
      <c r="AW11">
        <f t="shared" si="4"/>
        <v>4800</v>
      </c>
      <c r="AX11">
        <f t="shared" si="4"/>
        <v>4900</v>
      </c>
      <c r="AY11">
        <f t="shared" si="4"/>
        <v>5000</v>
      </c>
      <c r="AZ11">
        <f t="shared" si="4"/>
        <v>5100</v>
      </c>
      <c r="BA11">
        <f t="shared" si="4"/>
        <v>5200</v>
      </c>
      <c r="BB11">
        <f t="shared" si="4"/>
        <v>5300</v>
      </c>
      <c r="BC11">
        <f t="shared" si="4"/>
        <v>5400</v>
      </c>
      <c r="BD11">
        <f t="shared" si="4"/>
        <v>5500</v>
      </c>
      <c r="BE11">
        <f t="shared" si="4"/>
        <v>5600</v>
      </c>
      <c r="BF11">
        <f t="shared" si="4"/>
        <v>5700</v>
      </c>
      <c r="BG11">
        <f t="shared" si="4"/>
        <v>5800</v>
      </c>
      <c r="BH11">
        <f t="shared" si="4"/>
        <v>5900</v>
      </c>
      <c r="BI11">
        <f t="shared" si="4"/>
        <v>6000</v>
      </c>
      <c r="BJ11">
        <f t="shared" si="4"/>
        <v>6100</v>
      </c>
      <c r="BK11">
        <f t="shared" si="4"/>
        <v>6200</v>
      </c>
      <c r="BL11">
        <f t="shared" si="4"/>
        <v>6300</v>
      </c>
      <c r="BM11">
        <f t="shared" si="4"/>
        <v>6400</v>
      </c>
      <c r="BN11">
        <f t="shared" si="4"/>
        <v>6500</v>
      </c>
      <c r="BO11">
        <f t="shared" si="4"/>
        <v>6600</v>
      </c>
      <c r="BP11">
        <f t="shared" ref="BP11:CW11" si="5">+BO11+100</f>
        <v>6700</v>
      </c>
      <c r="BQ11">
        <f t="shared" si="5"/>
        <v>6800</v>
      </c>
      <c r="BR11">
        <f t="shared" si="5"/>
        <v>6900</v>
      </c>
      <c r="BS11">
        <f t="shared" si="5"/>
        <v>7000</v>
      </c>
      <c r="BT11">
        <f t="shared" si="5"/>
        <v>7100</v>
      </c>
      <c r="BU11">
        <f t="shared" si="5"/>
        <v>7200</v>
      </c>
      <c r="BV11">
        <f t="shared" si="5"/>
        <v>7300</v>
      </c>
      <c r="BW11">
        <f t="shared" si="5"/>
        <v>7400</v>
      </c>
      <c r="BX11">
        <f t="shared" si="5"/>
        <v>7500</v>
      </c>
      <c r="BY11">
        <f t="shared" si="5"/>
        <v>7600</v>
      </c>
      <c r="BZ11">
        <f t="shared" si="5"/>
        <v>7700</v>
      </c>
      <c r="CA11">
        <f t="shared" si="5"/>
        <v>7800</v>
      </c>
      <c r="CB11">
        <f t="shared" si="5"/>
        <v>7900</v>
      </c>
      <c r="CC11">
        <f t="shared" si="5"/>
        <v>8000</v>
      </c>
      <c r="CD11">
        <f t="shared" si="5"/>
        <v>8100</v>
      </c>
      <c r="CE11">
        <f t="shared" si="5"/>
        <v>8200</v>
      </c>
      <c r="CF11">
        <f t="shared" si="5"/>
        <v>8300</v>
      </c>
      <c r="CG11">
        <f t="shared" si="5"/>
        <v>8400</v>
      </c>
      <c r="CH11">
        <f t="shared" si="5"/>
        <v>8500</v>
      </c>
      <c r="CI11">
        <f t="shared" si="5"/>
        <v>8600</v>
      </c>
      <c r="CJ11">
        <f t="shared" si="5"/>
        <v>8700</v>
      </c>
      <c r="CK11">
        <f t="shared" si="5"/>
        <v>8800</v>
      </c>
      <c r="CL11">
        <f t="shared" si="5"/>
        <v>8900</v>
      </c>
      <c r="CM11">
        <f t="shared" si="5"/>
        <v>9000</v>
      </c>
      <c r="CN11">
        <f t="shared" si="5"/>
        <v>9100</v>
      </c>
      <c r="CO11">
        <f t="shared" si="5"/>
        <v>9200</v>
      </c>
      <c r="CP11">
        <f t="shared" si="5"/>
        <v>9300</v>
      </c>
      <c r="CQ11">
        <f t="shared" si="5"/>
        <v>9400</v>
      </c>
      <c r="CR11">
        <f t="shared" si="5"/>
        <v>9500</v>
      </c>
      <c r="CS11">
        <f t="shared" si="5"/>
        <v>9600</v>
      </c>
      <c r="CT11">
        <f t="shared" si="5"/>
        <v>9700</v>
      </c>
      <c r="CU11">
        <f t="shared" si="5"/>
        <v>9800</v>
      </c>
      <c r="CV11">
        <f t="shared" si="5"/>
        <v>9900</v>
      </c>
      <c r="CW11">
        <f t="shared" si="5"/>
        <v>10000</v>
      </c>
      <c r="CX11">
        <f t="shared" ref="CX11:DE11" si="6">+CW11+100</f>
        <v>10100</v>
      </c>
      <c r="CY11">
        <f t="shared" si="6"/>
        <v>10200</v>
      </c>
      <c r="CZ11">
        <f t="shared" si="6"/>
        <v>10300</v>
      </c>
      <c r="DA11">
        <f t="shared" si="6"/>
        <v>10400</v>
      </c>
      <c r="DB11">
        <f t="shared" si="6"/>
        <v>10500</v>
      </c>
      <c r="DC11">
        <f t="shared" si="6"/>
        <v>10600</v>
      </c>
      <c r="DD11">
        <f t="shared" si="6"/>
        <v>10700</v>
      </c>
      <c r="DE11">
        <f t="shared" si="6"/>
        <v>10800</v>
      </c>
      <c r="DF11">
        <f t="shared" ref="DF11:DR11" si="7">+DE11+100</f>
        <v>10900</v>
      </c>
      <c r="DG11">
        <f t="shared" si="7"/>
        <v>11000</v>
      </c>
      <c r="DH11">
        <f t="shared" si="7"/>
        <v>11100</v>
      </c>
      <c r="DI11">
        <f t="shared" si="7"/>
        <v>11200</v>
      </c>
      <c r="DJ11">
        <f t="shared" si="7"/>
        <v>11300</v>
      </c>
      <c r="DK11">
        <f t="shared" si="7"/>
        <v>11400</v>
      </c>
      <c r="DL11">
        <f t="shared" si="7"/>
        <v>11500</v>
      </c>
      <c r="DM11">
        <f t="shared" si="7"/>
        <v>11600</v>
      </c>
      <c r="DN11">
        <f t="shared" si="7"/>
        <v>11700</v>
      </c>
      <c r="DO11">
        <f t="shared" si="7"/>
        <v>11800</v>
      </c>
      <c r="DP11">
        <f t="shared" si="7"/>
        <v>11900</v>
      </c>
      <c r="DQ11">
        <f t="shared" si="7"/>
        <v>12000</v>
      </c>
      <c r="DR11">
        <f t="shared" si="7"/>
        <v>12100</v>
      </c>
    </row>
    <row r="12" spans="1:122">
      <c r="A12" t="s">
        <v>224</v>
      </c>
      <c r="B12" t="e">
        <f>B11*Calcer!$B$1</f>
        <v>#REF!</v>
      </c>
      <c r="C12" t="e">
        <f>C11*Calcer!$B$1</f>
        <v>#REF!</v>
      </c>
      <c r="D12" t="e">
        <f>D11*Calcer!$B$1</f>
        <v>#REF!</v>
      </c>
      <c r="E12" t="e">
        <f>E11*Calcer!$B$1</f>
        <v>#REF!</v>
      </c>
      <c r="F12" t="e">
        <f>F11*Calcer!$B$1</f>
        <v>#REF!</v>
      </c>
      <c r="G12" t="e">
        <f>G11*Calcer!$B$1</f>
        <v>#REF!</v>
      </c>
      <c r="H12" t="e">
        <f>H11*Calcer!$B$1</f>
        <v>#REF!</v>
      </c>
      <c r="I12" t="e">
        <f>I11*Calcer!$B$1</f>
        <v>#REF!</v>
      </c>
      <c r="J12" t="e">
        <f>J11*Calcer!$B$1</f>
        <v>#REF!</v>
      </c>
      <c r="K12" t="e">
        <f>K11*Calcer!$B$1</f>
        <v>#REF!</v>
      </c>
      <c r="L12" t="e">
        <f>L11*Calcer!$B$1</f>
        <v>#REF!</v>
      </c>
      <c r="M12" t="e">
        <f>M11*Calcer!$B$1</f>
        <v>#REF!</v>
      </c>
      <c r="N12" t="e">
        <f>N11*Calcer!$B$1</f>
        <v>#REF!</v>
      </c>
      <c r="O12" t="e">
        <f>O11*Calcer!$B$1</f>
        <v>#REF!</v>
      </c>
      <c r="P12" t="e">
        <f>P11*Calcer!$B$1</f>
        <v>#REF!</v>
      </c>
      <c r="Q12" t="e">
        <f>Q11*Calcer!$B$1</f>
        <v>#REF!</v>
      </c>
      <c r="R12" t="e">
        <f>R11*Calcer!$B$1</f>
        <v>#REF!</v>
      </c>
      <c r="S12" t="e">
        <f>S11*Calcer!$B$1</f>
        <v>#REF!</v>
      </c>
      <c r="T12" t="e">
        <f>T11*Calcer!$B$1</f>
        <v>#REF!</v>
      </c>
      <c r="U12" t="e">
        <f>U11*Calcer!$B$1</f>
        <v>#REF!</v>
      </c>
      <c r="V12" t="e">
        <f>V11*Calcer!$B$1</f>
        <v>#REF!</v>
      </c>
      <c r="W12" t="e">
        <f>W11*Calcer!$B$1</f>
        <v>#REF!</v>
      </c>
      <c r="X12" t="e">
        <f>X11*Calcer!$B$1</f>
        <v>#REF!</v>
      </c>
      <c r="Y12" t="e">
        <f>Y11*Calcer!$B$1</f>
        <v>#REF!</v>
      </c>
      <c r="Z12" t="e">
        <f>Z11*Calcer!$B$1</f>
        <v>#REF!</v>
      </c>
      <c r="AA12" t="e">
        <f>AA11*Calcer!$B$1</f>
        <v>#REF!</v>
      </c>
      <c r="AB12" t="e">
        <f>AB11*Calcer!$B$1</f>
        <v>#REF!</v>
      </c>
      <c r="AC12" t="e">
        <f>AC11*Calcer!$B$1</f>
        <v>#REF!</v>
      </c>
      <c r="AD12" t="e">
        <f>AD11*Calcer!$B$1</f>
        <v>#REF!</v>
      </c>
      <c r="AE12" t="e">
        <f>AE11*Calcer!$B$1</f>
        <v>#REF!</v>
      </c>
      <c r="AF12" t="e">
        <f>AF11*Calcer!$B$1</f>
        <v>#REF!</v>
      </c>
      <c r="AG12" t="e">
        <f>AG11*Calcer!$B$1</f>
        <v>#REF!</v>
      </c>
      <c r="AH12" t="e">
        <f>AH11*Calcer!$B$1</f>
        <v>#REF!</v>
      </c>
      <c r="AI12" t="e">
        <f>AI11*Calcer!$B$1</f>
        <v>#REF!</v>
      </c>
      <c r="AJ12" t="e">
        <f>AJ11*Calcer!$B$1</f>
        <v>#REF!</v>
      </c>
      <c r="AK12" t="e">
        <f>AK11*Calcer!$B$1</f>
        <v>#REF!</v>
      </c>
      <c r="AL12" t="e">
        <f>AL11*Calcer!$B$1</f>
        <v>#REF!</v>
      </c>
      <c r="AM12" t="e">
        <f>AM11*Calcer!$B$1</f>
        <v>#REF!</v>
      </c>
      <c r="AN12" t="e">
        <f>AN11*Calcer!$B$1</f>
        <v>#REF!</v>
      </c>
      <c r="AO12" t="e">
        <f>AO11*Calcer!$B$1</f>
        <v>#REF!</v>
      </c>
      <c r="AP12" t="e">
        <f>AP11*Calcer!$B$1</f>
        <v>#REF!</v>
      </c>
      <c r="AQ12" t="e">
        <f>AQ11*Calcer!$B$1</f>
        <v>#REF!</v>
      </c>
      <c r="AR12" t="e">
        <f>AR11*Calcer!$B$1</f>
        <v>#REF!</v>
      </c>
      <c r="AS12" t="e">
        <f>AS11*Calcer!$B$1</f>
        <v>#REF!</v>
      </c>
      <c r="AT12" t="e">
        <f>AT11*Calcer!$B$1</f>
        <v>#REF!</v>
      </c>
      <c r="AU12" t="e">
        <f>AU11*Calcer!$B$1</f>
        <v>#REF!</v>
      </c>
      <c r="AV12" t="e">
        <f>AV11*Calcer!$B$1</f>
        <v>#REF!</v>
      </c>
      <c r="AW12" t="e">
        <f>AW11*Calcer!$B$1</f>
        <v>#REF!</v>
      </c>
      <c r="AX12" t="e">
        <f>AX11*Calcer!$B$1</f>
        <v>#REF!</v>
      </c>
      <c r="AY12" t="e">
        <f>AY11*Calcer!$B$1</f>
        <v>#REF!</v>
      </c>
      <c r="AZ12" t="e">
        <f>AZ11*Calcer!$B$1</f>
        <v>#REF!</v>
      </c>
      <c r="BA12" t="e">
        <f>BA11*Calcer!$B$1</f>
        <v>#REF!</v>
      </c>
      <c r="BB12" t="e">
        <f>BB11*Calcer!$B$1</f>
        <v>#REF!</v>
      </c>
      <c r="BC12" t="e">
        <f>BC11*Calcer!$B$1</f>
        <v>#REF!</v>
      </c>
      <c r="BD12" t="e">
        <f>BD11*Calcer!$B$1</f>
        <v>#REF!</v>
      </c>
      <c r="BE12" t="e">
        <f>BE11*Calcer!$B$1</f>
        <v>#REF!</v>
      </c>
      <c r="BF12" t="e">
        <f>BF11*Calcer!$B$1</f>
        <v>#REF!</v>
      </c>
      <c r="BG12" t="e">
        <f>BG11*Calcer!$B$1</f>
        <v>#REF!</v>
      </c>
      <c r="BH12" t="e">
        <f>BH11*Calcer!$B$1</f>
        <v>#REF!</v>
      </c>
      <c r="BI12" t="e">
        <f>BI11*Calcer!$B$1</f>
        <v>#REF!</v>
      </c>
      <c r="BJ12" t="e">
        <f>BJ11*Calcer!$B$1</f>
        <v>#REF!</v>
      </c>
      <c r="BK12" t="e">
        <f>BK11*Calcer!$B$1</f>
        <v>#REF!</v>
      </c>
      <c r="BL12" t="e">
        <f>BL11*Calcer!$B$1</f>
        <v>#REF!</v>
      </c>
      <c r="BM12" t="e">
        <f>BM11*Calcer!$B$1</f>
        <v>#REF!</v>
      </c>
      <c r="BN12" t="e">
        <f>BN11*Calcer!$B$1</f>
        <v>#REF!</v>
      </c>
      <c r="BO12" t="e">
        <f>BO11*Calcer!$B$1</f>
        <v>#REF!</v>
      </c>
      <c r="BP12" t="e">
        <f>BP11*Calcer!$B$1</f>
        <v>#REF!</v>
      </c>
      <c r="BQ12" t="e">
        <f>BQ11*Calcer!$B$1</f>
        <v>#REF!</v>
      </c>
      <c r="BR12" t="e">
        <f>BR11*Calcer!$B$1</f>
        <v>#REF!</v>
      </c>
      <c r="BS12" t="e">
        <f>BS11*Calcer!$B$1</f>
        <v>#REF!</v>
      </c>
      <c r="BT12" t="e">
        <f>BT11*Calcer!$B$1</f>
        <v>#REF!</v>
      </c>
      <c r="BU12" t="e">
        <f>BU11*Calcer!$B$1</f>
        <v>#REF!</v>
      </c>
      <c r="BV12" t="e">
        <f>BV11*Calcer!$B$1</f>
        <v>#REF!</v>
      </c>
      <c r="BW12" t="e">
        <f>BW11*Calcer!$B$1</f>
        <v>#REF!</v>
      </c>
      <c r="BX12" t="e">
        <f>BX11*Calcer!$B$1</f>
        <v>#REF!</v>
      </c>
      <c r="BY12" t="e">
        <f>BY11*Calcer!$B$1</f>
        <v>#REF!</v>
      </c>
      <c r="BZ12" t="e">
        <f>BZ11*Calcer!$B$1</f>
        <v>#REF!</v>
      </c>
      <c r="CA12" t="e">
        <f>CA11*Calcer!$B$1</f>
        <v>#REF!</v>
      </c>
      <c r="CB12" t="e">
        <f>CB11*Calcer!$B$1</f>
        <v>#REF!</v>
      </c>
      <c r="CC12" t="e">
        <f>CC11*Calcer!$B$1</f>
        <v>#REF!</v>
      </c>
      <c r="CD12" t="e">
        <f>CD11*Calcer!$B$1</f>
        <v>#REF!</v>
      </c>
      <c r="CE12" t="e">
        <f>CE11*Calcer!$B$1</f>
        <v>#REF!</v>
      </c>
      <c r="CF12" t="e">
        <f>CF11*Calcer!$B$1</f>
        <v>#REF!</v>
      </c>
      <c r="CG12" t="e">
        <f>CG11*Calcer!$B$1</f>
        <v>#REF!</v>
      </c>
      <c r="CH12" t="e">
        <f>CH11*Calcer!$B$1</f>
        <v>#REF!</v>
      </c>
      <c r="CI12" t="e">
        <f>CI11*Calcer!$B$1</f>
        <v>#REF!</v>
      </c>
      <c r="CJ12" t="e">
        <f>CJ11*Calcer!$B$1</f>
        <v>#REF!</v>
      </c>
      <c r="CK12" t="e">
        <f>CK11*Calcer!$B$1</f>
        <v>#REF!</v>
      </c>
      <c r="CL12" t="e">
        <f>CL11*Calcer!$B$1</f>
        <v>#REF!</v>
      </c>
      <c r="CM12" t="e">
        <f>CM11*Calcer!$B$1</f>
        <v>#REF!</v>
      </c>
      <c r="CN12" t="e">
        <f>CN11*Calcer!$B$1</f>
        <v>#REF!</v>
      </c>
      <c r="CO12" t="e">
        <f>CO11*Calcer!$B$1</f>
        <v>#REF!</v>
      </c>
      <c r="CP12" t="e">
        <f>CP11*Calcer!$B$1</f>
        <v>#REF!</v>
      </c>
      <c r="CQ12" t="e">
        <f>CQ11*Calcer!$B$1</f>
        <v>#REF!</v>
      </c>
      <c r="CR12" t="e">
        <f>CR11*Calcer!$B$1</f>
        <v>#REF!</v>
      </c>
      <c r="CS12" t="e">
        <f>CS11*Calcer!$B$1</f>
        <v>#REF!</v>
      </c>
      <c r="CT12" t="e">
        <f>CT11*Calcer!$B$1</f>
        <v>#REF!</v>
      </c>
      <c r="CU12" t="e">
        <f>CU11*Calcer!$B$1</f>
        <v>#REF!</v>
      </c>
      <c r="CV12" t="e">
        <f>CV11*Calcer!$B$1</f>
        <v>#REF!</v>
      </c>
      <c r="CW12" t="e">
        <f>CW11*Calcer!$B$1</f>
        <v>#REF!</v>
      </c>
      <c r="CX12" t="e">
        <f>CX11*Calcer!$B$1</f>
        <v>#REF!</v>
      </c>
      <c r="CY12" t="e">
        <f>CY11*Calcer!$B$1</f>
        <v>#REF!</v>
      </c>
      <c r="CZ12" t="e">
        <f>CZ11*Calcer!$B$1</f>
        <v>#REF!</v>
      </c>
      <c r="DA12" t="e">
        <f>DA11*Calcer!$B$1</f>
        <v>#REF!</v>
      </c>
      <c r="DB12" t="e">
        <f>DB11*Calcer!$B$1</f>
        <v>#REF!</v>
      </c>
      <c r="DC12" t="e">
        <f>DC11*Calcer!$B$1</f>
        <v>#REF!</v>
      </c>
      <c r="DD12" t="e">
        <f>DD11*Calcer!$B$1</f>
        <v>#REF!</v>
      </c>
      <c r="DE12" t="e">
        <f>DE11*Calcer!$B$1</f>
        <v>#REF!</v>
      </c>
      <c r="DF12" t="e">
        <f>DF11*Calcer!$B$1</f>
        <v>#REF!</v>
      </c>
      <c r="DG12" t="e">
        <f>DG11*Calcer!$B$1</f>
        <v>#REF!</v>
      </c>
      <c r="DH12" t="e">
        <f>DH11*Calcer!$B$1</f>
        <v>#REF!</v>
      </c>
      <c r="DI12" t="e">
        <f>DI11*Calcer!$B$1</f>
        <v>#REF!</v>
      </c>
      <c r="DJ12" t="e">
        <f>DJ11*Calcer!$B$1</f>
        <v>#REF!</v>
      </c>
      <c r="DK12" t="e">
        <f>DK11*Calcer!$B$1</f>
        <v>#REF!</v>
      </c>
      <c r="DL12" t="e">
        <f>DL11*Calcer!$B$1</f>
        <v>#REF!</v>
      </c>
      <c r="DM12" t="e">
        <f>DM11*Calcer!$B$1</f>
        <v>#REF!</v>
      </c>
      <c r="DN12" t="e">
        <f>DN11*Calcer!$B$1</f>
        <v>#REF!</v>
      </c>
      <c r="DO12" t="e">
        <f>DO11*Calcer!$B$1</f>
        <v>#REF!</v>
      </c>
      <c r="DP12" t="e">
        <f>DP11*Calcer!$B$1</f>
        <v>#REF!</v>
      </c>
      <c r="DQ12" t="e">
        <f>DQ11*Calcer!$B$1</f>
        <v>#REF!</v>
      </c>
      <c r="DR12" t="e">
        <f>DR11*Calcer!$B$1</f>
        <v>#REF!</v>
      </c>
    </row>
    <row r="13" spans="1:122">
      <c r="A13" t="s">
        <v>225</v>
      </c>
      <c r="B13" t="e">
        <f>Calcer!$B$3</f>
        <v>#REF!</v>
      </c>
      <c r="C13" t="e">
        <f>Calcer!$B$3</f>
        <v>#REF!</v>
      </c>
      <c r="D13" t="e">
        <f>Calcer!$B$3</f>
        <v>#REF!</v>
      </c>
      <c r="E13" t="e">
        <f>Calcer!$B$3</f>
        <v>#REF!</v>
      </c>
      <c r="F13" t="e">
        <f>Calcer!$B$3</f>
        <v>#REF!</v>
      </c>
      <c r="G13" t="e">
        <f>Calcer!$B$3</f>
        <v>#REF!</v>
      </c>
      <c r="H13" t="e">
        <f>Calcer!$B$3</f>
        <v>#REF!</v>
      </c>
      <c r="I13" t="e">
        <f>Calcer!$B$3</f>
        <v>#REF!</v>
      </c>
      <c r="J13" t="e">
        <f>Calcer!$B$3</f>
        <v>#REF!</v>
      </c>
      <c r="K13" t="e">
        <f>Calcer!$B$3</f>
        <v>#REF!</v>
      </c>
      <c r="L13" t="e">
        <f>Calcer!$B$3</f>
        <v>#REF!</v>
      </c>
      <c r="M13" t="e">
        <f>Calcer!$B$3</f>
        <v>#REF!</v>
      </c>
      <c r="N13" t="e">
        <f>Calcer!$B$3</f>
        <v>#REF!</v>
      </c>
      <c r="O13" t="e">
        <f>Calcer!$B$3</f>
        <v>#REF!</v>
      </c>
      <c r="P13" t="e">
        <f>Calcer!$B$3</f>
        <v>#REF!</v>
      </c>
      <c r="Q13" t="e">
        <f>Calcer!$B$3</f>
        <v>#REF!</v>
      </c>
      <c r="R13" t="e">
        <f>Calcer!$B$3</f>
        <v>#REF!</v>
      </c>
      <c r="S13" t="e">
        <f>Calcer!$B$3</f>
        <v>#REF!</v>
      </c>
      <c r="T13" t="e">
        <f>Calcer!$B$3</f>
        <v>#REF!</v>
      </c>
      <c r="U13" t="e">
        <f>Calcer!$B$3</f>
        <v>#REF!</v>
      </c>
      <c r="V13" t="e">
        <f>Calcer!$B$3</f>
        <v>#REF!</v>
      </c>
      <c r="W13" t="e">
        <f>Calcer!$B$3</f>
        <v>#REF!</v>
      </c>
      <c r="X13" t="e">
        <f>Calcer!$B$3</f>
        <v>#REF!</v>
      </c>
      <c r="Y13" t="e">
        <f>Calcer!$B$3</f>
        <v>#REF!</v>
      </c>
      <c r="Z13" t="e">
        <f>Calcer!$B$3</f>
        <v>#REF!</v>
      </c>
      <c r="AA13" t="e">
        <f>Calcer!$B$3</f>
        <v>#REF!</v>
      </c>
      <c r="AB13" t="e">
        <f>Calcer!$B$3</f>
        <v>#REF!</v>
      </c>
      <c r="AC13" t="e">
        <f>Calcer!$B$3</f>
        <v>#REF!</v>
      </c>
      <c r="AD13" t="e">
        <f>Calcer!$B$3</f>
        <v>#REF!</v>
      </c>
      <c r="AE13" t="e">
        <f>Calcer!$B$3</f>
        <v>#REF!</v>
      </c>
      <c r="AF13" t="e">
        <f>Calcer!$B$3</f>
        <v>#REF!</v>
      </c>
      <c r="AG13" t="e">
        <f>Calcer!$B$3</f>
        <v>#REF!</v>
      </c>
      <c r="AH13" t="e">
        <f>Calcer!$B$3</f>
        <v>#REF!</v>
      </c>
      <c r="AI13" t="e">
        <f>Calcer!$B$3</f>
        <v>#REF!</v>
      </c>
      <c r="AJ13" t="e">
        <f>Calcer!$B$3</f>
        <v>#REF!</v>
      </c>
      <c r="AK13" t="e">
        <f>Calcer!$B$3</f>
        <v>#REF!</v>
      </c>
      <c r="AL13" t="e">
        <f>Calcer!$B$3</f>
        <v>#REF!</v>
      </c>
      <c r="AM13" t="e">
        <f>Calcer!$B$3</f>
        <v>#REF!</v>
      </c>
      <c r="AN13" t="e">
        <f>Calcer!$B$3</f>
        <v>#REF!</v>
      </c>
      <c r="AO13" t="e">
        <f>Calcer!$B$3</f>
        <v>#REF!</v>
      </c>
      <c r="AP13" t="e">
        <f>Calcer!$B$3</f>
        <v>#REF!</v>
      </c>
      <c r="AQ13" t="e">
        <f>Calcer!$B$3</f>
        <v>#REF!</v>
      </c>
      <c r="AR13" t="e">
        <f>Calcer!$B$3</f>
        <v>#REF!</v>
      </c>
      <c r="AS13" t="e">
        <f>Calcer!$B$3</f>
        <v>#REF!</v>
      </c>
      <c r="AT13" t="e">
        <f>Calcer!$B$3</f>
        <v>#REF!</v>
      </c>
      <c r="AU13" t="e">
        <f>Calcer!$B$3</f>
        <v>#REF!</v>
      </c>
      <c r="AV13" t="e">
        <f>Calcer!$B$3</f>
        <v>#REF!</v>
      </c>
      <c r="AW13" t="e">
        <f>Calcer!$B$3</f>
        <v>#REF!</v>
      </c>
      <c r="AX13" t="e">
        <f>Calcer!$B$3</f>
        <v>#REF!</v>
      </c>
      <c r="AY13" t="e">
        <f>Calcer!$B$3</f>
        <v>#REF!</v>
      </c>
      <c r="AZ13" t="e">
        <f>Calcer!$B$3</f>
        <v>#REF!</v>
      </c>
      <c r="BA13" t="e">
        <f>Calcer!$B$3</f>
        <v>#REF!</v>
      </c>
      <c r="BB13" t="e">
        <f>Calcer!$B$3</f>
        <v>#REF!</v>
      </c>
      <c r="BC13" t="e">
        <f>Calcer!$B$3</f>
        <v>#REF!</v>
      </c>
      <c r="BD13" t="e">
        <f>Calcer!$B$3</f>
        <v>#REF!</v>
      </c>
      <c r="BE13" t="e">
        <f>Calcer!$B$3</f>
        <v>#REF!</v>
      </c>
      <c r="BF13" t="e">
        <f>Calcer!$B$3</f>
        <v>#REF!</v>
      </c>
      <c r="BG13" t="e">
        <f>Calcer!$B$3</f>
        <v>#REF!</v>
      </c>
      <c r="BH13" t="e">
        <f>Calcer!$B$3</f>
        <v>#REF!</v>
      </c>
      <c r="BI13" t="e">
        <f>Calcer!$B$3</f>
        <v>#REF!</v>
      </c>
      <c r="BJ13" t="e">
        <f>Calcer!$B$3</f>
        <v>#REF!</v>
      </c>
      <c r="BK13" t="e">
        <f>Calcer!$B$3</f>
        <v>#REF!</v>
      </c>
      <c r="BL13" t="e">
        <f>Calcer!$B$3</f>
        <v>#REF!</v>
      </c>
      <c r="BM13" t="e">
        <f>Calcer!$B$3</f>
        <v>#REF!</v>
      </c>
      <c r="BN13" t="e">
        <f>Calcer!$B$3</f>
        <v>#REF!</v>
      </c>
      <c r="BO13" t="e">
        <f>Calcer!$B$3</f>
        <v>#REF!</v>
      </c>
      <c r="BP13" t="e">
        <f>Calcer!$B$3</f>
        <v>#REF!</v>
      </c>
      <c r="BQ13" t="e">
        <f>Calcer!$B$3</f>
        <v>#REF!</v>
      </c>
      <c r="BR13" t="e">
        <f>Calcer!$B$3</f>
        <v>#REF!</v>
      </c>
      <c r="BS13" t="e">
        <f>Calcer!$B$3</f>
        <v>#REF!</v>
      </c>
      <c r="BT13" t="e">
        <f>Calcer!$B$3</f>
        <v>#REF!</v>
      </c>
      <c r="BU13" t="e">
        <f>Calcer!$B$3</f>
        <v>#REF!</v>
      </c>
      <c r="BV13" t="e">
        <f>Calcer!$B$3</f>
        <v>#REF!</v>
      </c>
      <c r="BW13" t="e">
        <f>Calcer!$B$3</f>
        <v>#REF!</v>
      </c>
      <c r="BX13" t="e">
        <f>Calcer!$B$3</f>
        <v>#REF!</v>
      </c>
      <c r="BY13" t="e">
        <f>Calcer!$B$3</f>
        <v>#REF!</v>
      </c>
      <c r="BZ13" t="e">
        <f>Calcer!$B$3</f>
        <v>#REF!</v>
      </c>
      <c r="CA13" t="e">
        <f>Calcer!$B$3</f>
        <v>#REF!</v>
      </c>
      <c r="CB13" t="e">
        <f>Calcer!$B$3</f>
        <v>#REF!</v>
      </c>
      <c r="CC13" t="e">
        <f>Calcer!$B$3</f>
        <v>#REF!</v>
      </c>
      <c r="CD13" t="e">
        <f>Calcer!$B$3</f>
        <v>#REF!</v>
      </c>
      <c r="CE13" t="e">
        <f>Calcer!$B$3</f>
        <v>#REF!</v>
      </c>
      <c r="CF13" t="e">
        <f>Calcer!$B$3</f>
        <v>#REF!</v>
      </c>
      <c r="CG13" t="e">
        <f>Calcer!$B$3</f>
        <v>#REF!</v>
      </c>
      <c r="CH13" t="e">
        <f>Calcer!$B$3</f>
        <v>#REF!</v>
      </c>
      <c r="CI13" t="e">
        <f>Calcer!$B$3</f>
        <v>#REF!</v>
      </c>
      <c r="CJ13" t="e">
        <f>Calcer!$B$3</f>
        <v>#REF!</v>
      </c>
      <c r="CK13" t="e">
        <f>Calcer!$B$3</f>
        <v>#REF!</v>
      </c>
      <c r="CL13" t="e">
        <f>Calcer!$B$3</f>
        <v>#REF!</v>
      </c>
      <c r="CM13" t="e">
        <f>Calcer!$B$3</f>
        <v>#REF!</v>
      </c>
      <c r="CN13" t="e">
        <f>Calcer!$B$3</f>
        <v>#REF!</v>
      </c>
      <c r="CO13" t="e">
        <f>Calcer!$B$3</f>
        <v>#REF!</v>
      </c>
      <c r="CP13" t="e">
        <f>Calcer!$B$3</f>
        <v>#REF!</v>
      </c>
      <c r="CQ13" t="e">
        <f>Calcer!$B$3</f>
        <v>#REF!</v>
      </c>
      <c r="CR13" t="e">
        <f>Calcer!$B$3</f>
        <v>#REF!</v>
      </c>
      <c r="CS13" t="e">
        <f>Calcer!$B$3</f>
        <v>#REF!</v>
      </c>
      <c r="CT13" t="e">
        <f>Calcer!$B$3</f>
        <v>#REF!</v>
      </c>
      <c r="CU13" t="e">
        <f>Calcer!$B$3</f>
        <v>#REF!</v>
      </c>
      <c r="CV13" t="e">
        <f>Calcer!$B$3</f>
        <v>#REF!</v>
      </c>
      <c r="CW13" t="e">
        <f>Calcer!$B$3</f>
        <v>#REF!</v>
      </c>
      <c r="CX13" t="e">
        <f>Calcer!$B$3</f>
        <v>#REF!</v>
      </c>
      <c r="CY13" t="e">
        <f>Calcer!$B$3</f>
        <v>#REF!</v>
      </c>
      <c r="CZ13" t="e">
        <f>Calcer!$B$3</f>
        <v>#REF!</v>
      </c>
      <c r="DA13" t="e">
        <f>Calcer!$B$3</f>
        <v>#REF!</v>
      </c>
      <c r="DB13" t="e">
        <f>Calcer!$B$3</f>
        <v>#REF!</v>
      </c>
      <c r="DC13" t="e">
        <f>Calcer!$B$3</f>
        <v>#REF!</v>
      </c>
      <c r="DD13" t="e">
        <f>Calcer!$B$3</f>
        <v>#REF!</v>
      </c>
      <c r="DE13" t="e">
        <f>Calcer!$B$3</f>
        <v>#REF!</v>
      </c>
      <c r="DF13" t="e">
        <f>Calcer!$B$3</f>
        <v>#REF!</v>
      </c>
      <c r="DG13" t="e">
        <f>Calcer!$B$3</f>
        <v>#REF!</v>
      </c>
      <c r="DH13" t="e">
        <f>Calcer!$B$3</f>
        <v>#REF!</v>
      </c>
      <c r="DI13" t="e">
        <f>Calcer!$B$3</f>
        <v>#REF!</v>
      </c>
      <c r="DJ13" t="e">
        <f>Calcer!$B$3</f>
        <v>#REF!</v>
      </c>
      <c r="DK13" t="e">
        <f>Calcer!$B$3</f>
        <v>#REF!</v>
      </c>
      <c r="DL13" t="e">
        <f>Calcer!$B$3</f>
        <v>#REF!</v>
      </c>
      <c r="DM13" t="e">
        <f>Calcer!$B$3</f>
        <v>#REF!</v>
      </c>
      <c r="DN13" t="e">
        <f>Calcer!$B$3</f>
        <v>#REF!</v>
      </c>
      <c r="DO13" t="e">
        <f>Calcer!$B$3</f>
        <v>#REF!</v>
      </c>
      <c r="DP13" t="e">
        <f>Calcer!$B$3</f>
        <v>#REF!</v>
      </c>
      <c r="DQ13" t="e">
        <f>Calcer!$B$3</f>
        <v>#REF!</v>
      </c>
      <c r="DR13" t="e">
        <f>Calcer!$B$3</f>
        <v>#REF!</v>
      </c>
    </row>
    <row r="14" spans="1:122">
      <c r="A14" t="s">
        <v>226</v>
      </c>
      <c r="B14" t="e">
        <f t="shared" ref="B14:AF14" si="8">B13+B15</f>
        <v>#REF!</v>
      </c>
      <c r="C14" t="e">
        <f t="shared" si="8"/>
        <v>#REF!</v>
      </c>
      <c r="D14" t="e">
        <f t="shared" si="8"/>
        <v>#REF!</v>
      </c>
      <c r="E14" t="e">
        <f t="shared" si="8"/>
        <v>#REF!</v>
      </c>
      <c r="F14" t="e">
        <f t="shared" si="8"/>
        <v>#REF!</v>
      </c>
      <c r="G14" t="e">
        <f t="shared" si="8"/>
        <v>#REF!</v>
      </c>
      <c r="H14" t="e">
        <f t="shared" si="8"/>
        <v>#REF!</v>
      </c>
      <c r="I14" t="e">
        <f t="shared" si="8"/>
        <v>#REF!</v>
      </c>
      <c r="J14" t="e">
        <f t="shared" si="8"/>
        <v>#REF!</v>
      </c>
      <c r="K14" t="e">
        <f t="shared" si="8"/>
        <v>#REF!</v>
      </c>
      <c r="L14" t="e">
        <f t="shared" si="8"/>
        <v>#REF!</v>
      </c>
      <c r="M14" t="e">
        <f t="shared" si="8"/>
        <v>#REF!</v>
      </c>
      <c r="N14" t="e">
        <f t="shared" si="8"/>
        <v>#REF!</v>
      </c>
      <c r="O14" t="e">
        <f t="shared" si="8"/>
        <v>#REF!</v>
      </c>
      <c r="P14" t="e">
        <f t="shared" si="8"/>
        <v>#REF!</v>
      </c>
      <c r="Q14" t="e">
        <f t="shared" si="8"/>
        <v>#REF!</v>
      </c>
      <c r="R14" t="e">
        <f t="shared" si="8"/>
        <v>#REF!</v>
      </c>
      <c r="S14" t="e">
        <f t="shared" si="8"/>
        <v>#REF!</v>
      </c>
      <c r="T14" t="e">
        <f t="shared" si="8"/>
        <v>#REF!</v>
      </c>
      <c r="U14" t="e">
        <f t="shared" si="8"/>
        <v>#REF!</v>
      </c>
      <c r="V14" t="e">
        <f t="shared" si="8"/>
        <v>#REF!</v>
      </c>
      <c r="W14" t="e">
        <f t="shared" si="8"/>
        <v>#REF!</v>
      </c>
      <c r="X14" t="e">
        <f t="shared" si="8"/>
        <v>#REF!</v>
      </c>
      <c r="Y14" t="e">
        <f t="shared" si="8"/>
        <v>#REF!</v>
      </c>
      <c r="Z14" t="e">
        <f t="shared" si="8"/>
        <v>#REF!</v>
      </c>
      <c r="AA14" t="e">
        <f t="shared" si="8"/>
        <v>#REF!</v>
      </c>
      <c r="AB14" t="e">
        <f t="shared" si="8"/>
        <v>#REF!</v>
      </c>
      <c r="AC14" t="e">
        <f t="shared" si="8"/>
        <v>#REF!</v>
      </c>
      <c r="AD14" t="e">
        <f t="shared" si="8"/>
        <v>#REF!</v>
      </c>
      <c r="AE14" t="e">
        <f t="shared" si="8"/>
        <v>#REF!</v>
      </c>
      <c r="AF14" t="e">
        <f t="shared" si="8"/>
        <v>#REF!</v>
      </c>
      <c r="AG14" t="e">
        <f t="shared" ref="AG14:BL14" si="9">AG13+AG15</f>
        <v>#REF!</v>
      </c>
      <c r="AH14" t="e">
        <f t="shared" si="9"/>
        <v>#REF!</v>
      </c>
      <c r="AI14" t="e">
        <f t="shared" si="9"/>
        <v>#REF!</v>
      </c>
      <c r="AJ14" t="e">
        <f t="shared" si="9"/>
        <v>#REF!</v>
      </c>
      <c r="AK14" t="e">
        <f t="shared" si="9"/>
        <v>#REF!</v>
      </c>
      <c r="AL14" t="e">
        <f t="shared" si="9"/>
        <v>#REF!</v>
      </c>
      <c r="AM14" t="e">
        <f t="shared" si="9"/>
        <v>#REF!</v>
      </c>
      <c r="AN14" t="e">
        <f t="shared" si="9"/>
        <v>#REF!</v>
      </c>
      <c r="AO14" t="e">
        <f t="shared" si="9"/>
        <v>#REF!</v>
      </c>
      <c r="AP14" t="e">
        <f t="shared" si="9"/>
        <v>#REF!</v>
      </c>
      <c r="AQ14" t="e">
        <f t="shared" si="9"/>
        <v>#REF!</v>
      </c>
      <c r="AR14" t="e">
        <f t="shared" si="9"/>
        <v>#REF!</v>
      </c>
      <c r="AS14" t="e">
        <f t="shared" si="9"/>
        <v>#REF!</v>
      </c>
      <c r="AT14" t="e">
        <f t="shared" si="9"/>
        <v>#REF!</v>
      </c>
      <c r="AU14" t="e">
        <f t="shared" si="9"/>
        <v>#REF!</v>
      </c>
      <c r="AV14" t="e">
        <f t="shared" si="9"/>
        <v>#REF!</v>
      </c>
      <c r="AW14" t="e">
        <f t="shared" si="9"/>
        <v>#REF!</v>
      </c>
      <c r="AX14" t="e">
        <f t="shared" si="9"/>
        <v>#REF!</v>
      </c>
      <c r="AY14" t="e">
        <f t="shared" si="9"/>
        <v>#REF!</v>
      </c>
      <c r="AZ14" t="e">
        <f t="shared" si="9"/>
        <v>#REF!</v>
      </c>
      <c r="BA14" t="e">
        <f t="shared" si="9"/>
        <v>#REF!</v>
      </c>
      <c r="BB14" t="e">
        <f t="shared" si="9"/>
        <v>#REF!</v>
      </c>
      <c r="BC14" t="e">
        <f t="shared" si="9"/>
        <v>#REF!</v>
      </c>
      <c r="BD14" t="e">
        <f t="shared" si="9"/>
        <v>#REF!</v>
      </c>
      <c r="BE14" t="e">
        <f t="shared" si="9"/>
        <v>#REF!</v>
      </c>
      <c r="BF14" t="e">
        <f t="shared" si="9"/>
        <v>#REF!</v>
      </c>
      <c r="BG14" t="e">
        <f t="shared" si="9"/>
        <v>#REF!</v>
      </c>
      <c r="BH14" t="e">
        <f t="shared" si="9"/>
        <v>#REF!</v>
      </c>
      <c r="BI14" t="e">
        <f t="shared" si="9"/>
        <v>#REF!</v>
      </c>
      <c r="BJ14" t="e">
        <f t="shared" si="9"/>
        <v>#REF!</v>
      </c>
      <c r="BK14" t="e">
        <f t="shared" si="9"/>
        <v>#REF!</v>
      </c>
      <c r="BL14" t="e">
        <f t="shared" si="9"/>
        <v>#REF!</v>
      </c>
      <c r="BM14" t="e">
        <f t="shared" ref="BM14:CR14" si="10">BM13+BM15</f>
        <v>#REF!</v>
      </c>
      <c r="BN14" t="e">
        <f t="shared" si="10"/>
        <v>#REF!</v>
      </c>
      <c r="BO14" t="e">
        <f t="shared" si="10"/>
        <v>#REF!</v>
      </c>
      <c r="BP14" t="e">
        <f t="shared" si="10"/>
        <v>#REF!</v>
      </c>
      <c r="BQ14" t="e">
        <f t="shared" si="10"/>
        <v>#REF!</v>
      </c>
      <c r="BR14" t="e">
        <f t="shared" si="10"/>
        <v>#REF!</v>
      </c>
      <c r="BS14" t="e">
        <f t="shared" si="10"/>
        <v>#REF!</v>
      </c>
      <c r="BT14" t="e">
        <f t="shared" si="10"/>
        <v>#REF!</v>
      </c>
      <c r="BU14" t="e">
        <f t="shared" si="10"/>
        <v>#REF!</v>
      </c>
      <c r="BV14" t="e">
        <f t="shared" si="10"/>
        <v>#REF!</v>
      </c>
      <c r="BW14" t="e">
        <f t="shared" si="10"/>
        <v>#REF!</v>
      </c>
      <c r="BX14" t="e">
        <f t="shared" si="10"/>
        <v>#REF!</v>
      </c>
      <c r="BY14" t="e">
        <f t="shared" si="10"/>
        <v>#REF!</v>
      </c>
      <c r="BZ14" t="e">
        <f t="shared" si="10"/>
        <v>#REF!</v>
      </c>
      <c r="CA14" t="e">
        <f t="shared" si="10"/>
        <v>#REF!</v>
      </c>
      <c r="CB14" t="e">
        <f t="shared" si="10"/>
        <v>#REF!</v>
      </c>
      <c r="CC14" t="e">
        <f t="shared" si="10"/>
        <v>#REF!</v>
      </c>
      <c r="CD14" t="e">
        <f t="shared" si="10"/>
        <v>#REF!</v>
      </c>
      <c r="CE14" t="e">
        <f t="shared" si="10"/>
        <v>#REF!</v>
      </c>
      <c r="CF14" t="e">
        <f t="shared" si="10"/>
        <v>#REF!</v>
      </c>
      <c r="CG14" t="e">
        <f t="shared" si="10"/>
        <v>#REF!</v>
      </c>
      <c r="CH14" t="e">
        <f t="shared" si="10"/>
        <v>#REF!</v>
      </c>
      <c r="CI14" t="e">
        <f t="shared" si="10"/>
        <v>#REF!</v>
      </c>
      <c r="CJ14" t="e">
        <f t="shared" si="10"/>
        <v>#REF!</v>
      </c>
      <c r="CK14" t="e">
        <f t="shared" si="10"/>
        <v>#REF!</v>
      </c>
      <c r="CL14" t="e">
        <f t="shared" si="10"/>
        <v>#REF!</v>
      </c>
      <c r="CM14" t="e">
        <f t="shared" si="10"/>
        <v>#REF!</v>
      </c>
      <c r="CN14" t="e">
        <f t="shared" si="10"/>
        <v>#REF!</v>
      </c>
      <c r="CO14" t="e">
        <f t="shared" si="10"/>
        <v>#REF!</v>
      </c>
      <c r="CP14" t="e">
        <f t="shared" si="10"/>
        <v>#REF!</v>
      </c>
      <c r="CQ14" t="e">
        <f t="shared" si="10"/>
        <v>#REF!</v>
      </c>
      <c r="CR14" t="e">
        <f t="shared" si="10"/>
        <v>#REF!</v>
      </c>
      <c r="CS14" t="e">
        <f>CS13+CS15</f>
        <v>#REF!</v>
      </c>
      <c r="CT14" t="e">
        <f>CT13+CT15</f>
        <v>#REF!</v>
      </c>
      <c r="CU14" t="e">
        <f>CU13+CU15</f>
        <v>#REF!</v>
      </c>
      <c r="CV14" t="e">
        <f>CV13+CV15</f>
        <v>#REF!</v>
      </c>
      <c r="CW14" t="e">
        <f>CW13+CW15</f>
        <v>#REF!</v>
      </c>
      <c r="CX14" t="e">
        <f t="shared" ref="CX14:DE14" si="11">CX13+CX15</f>
        <v>#REF!</v>
      </c>
      <c r="CY14" t="e">
        <f t="shared" si="11"/>
        <v>#REF!</v>
      </c>
      <c r="CZ14" t="e">
        <f t="shared" si="11"/>
        <v>#REF!</v>
      </c>
      <c r="DA14" t="e">
        <f t="shared" si="11"/>
        <v>#REF!</v>
      </c>
      <c r="DB14" t="e">
        <f t="shared" si="11"/>
        <v>#REF!</v>
      </c>
      <c r="DC14" t="e">
        <f t="shared" si="11"/>
        <v>#REF!</v>
      </c>
      <c r="DD14" t="e">
        <f t="shared" si="11"/>
        <v>#REF!</v>
      </c>
      <c r="DE14" t="e">
        <f t="shared" si="11"/>
        <v>#REF!</v>
      </c>
      <c r="DF14" t="e">
        <f t="shared" ref="DF14:DR14" si="12">DF13+DF15</f>
        <v>#REF!</v>
      </c>
      <c r="DG14" t="e">
        <f t="shared" si="12"/>
        <v>#REF!</v>
      </c>
      <c r="DH14" t="e">
        <f t="shared" si="12"/>
        <v>#REF!</v>
      </c>
      <c r="DI14" t="e">
        <f t="shared" si="12"/>
        <v>#REF!</v>
      </c>
      <c r="DJ14" t="e">
        <f t="shared" si="12"/>
        <v>#REF!</v>
      </c>
      <c r="DK14" t="e">
        <f t="shared" si="12"/>
        <v>#REF!</v>
      </c>
      <c r="DL14" t="e">
        <f t="shared" si="12"/>
        <v>#REF!</v>
      </c>
      <c r="DM14" t="e">
        <f t="shared" si="12"/>
        <v>#REF!</v>
      </c>
      <c r="DN14" t="e">
        <f t="shared" si="12"/>
        <v>#REF!</v>
      </c>
      <c r="DO14" t="e">
        <f t="shared" si="12"/>
        <v>#REF!</v>
      </c>
      <c r="DP14" t="e">
        <f t="shared" si="12"/>
        <v>#REF!</v>
      </c>
      <c r="DQ14" t="e">
        <f t="shared" si="12"/>
        <v>#REF!</v>
      </c>
      <c r="DR14" t="e">
        <f t="shared" si="12"/>
        <v>#REF!</v>
      </c>
    </row>
    <row r="15" spans="1:122">
      <c r="A15" t="s">
        <v>227</v>
      </c>
      <c r="B15" t="e">
        <f>B11*Calcer!$B$2</f>
        <v>#REF!</v>
      </c>
      <c r="C15" t="e">
        <f>C11*Calcer!$B$2</f>
        <v>#REF!</v>
      </c>
      <c r="D15" t="e">
        <f>D11*Calcer!$B$2</f>
        <v>#REF!</v>
      </c>
      <c r="E15" t="e">
        <f>E11*Calcer!$B$2</f>
        <v>#REF!</v>
      </c>
      <c r="F15" t="e">
        <f>F11*Calcer!$B$2</f>
        <v>#REF!</v>
      </c>
      <c r="G15" t="e">
        <f>G11*Calcer!$B$2</f>
        <v>#REF!</v>
      </c>
      <c r="H15" t="e">
        <f>H11*Calcer!$B$2</f>
        <v>#REF!</v>
      </c>
      <c r="I15" t="e">
        <f>I11*Calcer!$B$2</f>
        <v>#REF!</v>
      </c>
      <c r="J15" t="e">
        <f>J11*Calcer!$B$2</f>
        <v>#REF!</v>
      </c>
      <c r="K15" t="e">
        <f>K11*Calcer!$B$2</f>
        <v>#REF!</v>
      </c>
      <c r="L15" t="e">
        <f>L11*Calcer!$B$2</f>
        <v>#REF!</v>
      </c>
      <c r="M15" t="e">
        <f>M11*Calcer!$B$2</f>
        <v>#REF!</v>
      </c>
      <c r="N15" t="e">
        <f>N11*Calcer!$B$2</f>
        <v>#REF!</v>
      </c>
      <c r="O15" t="e">
        <f>O11*Calcer!$B$2</f>
        <v>#REF!</v>
      </c>
      <c r="P15" t="e">
        <f>P11*Calcer!$B$2</f>
        <v>#REF!</v>
      </c>
      <c r="Q15" t="e">
        <f>Q11*Calcer!$B$2</f>
        <v>#REF!</v>
      </c>
      <c r="R15" t="e">
        <f>R11*Calcer!$B$2</f>
        <v>#REF!</v>
      </c>
      <c r="S15" t="e">
        <f>S11*Calcer!$B$2</f>
        <v>#REF!</v>
      </c>
      <c r="T15" t="e">
        <f>T11*Calcer!$B$2</f>
        <v>#REF!</v>
      </c>
      <c r="U15" t="e">
        <f>U11*Calcer!$B$2</f>
        <v>#REF!</v>
      </c>
      <c r="V15" t="e">
        <f>V11*Calcer!$B$2</f>
        <v>#REF!</v>
      </c>
      <c r="W15" t="e">
        <f>W11*Calcer!$B$2</f>
        <v>#REF!</v>
      </c>
      <c r="X15" t="e">
        <f>X11*Calcer!$B$2</f>
        <v>#REF!</v>
      </c>
      <c r="Y15" t="e">
        <f>Y11*Calcer!$B$2</f>
        <v>#REF!</v>
      </c>
      <c r="Z15" t="e">
        <f>Z11*Calcer!$B$2</f>
        <v>#REF!</v>
      </c>
      <c r="AA15" t="e">
        <f>AA11*Calcer!$B$2</f>
        <v>#REF!</v>
      </c>
      <c r="AB15" t="e">
        <f>AB11*Calcer!$B$2</f>
        <v>#REF!</v>
      </c>
      <c r="AC15" t="e">
        <f>AC11*Calcer!$B$2</f>
        <v>#REF!</v>
      </c>
      <c r="AD15" t="e">
        <f>AD11*Calcer!$B$2</f>
        <v>#REF!</v>
      </c>
      <c r="AE15" t="e">
        <f>AE11*Calcer!$B$2</f>
        <v>#REF!</v>
      </c>
      <c r="AF15" t="e">
        <f>AF11*Calcer!$B$2</f>
        <v>#REF!</v>
      </c>
      <c r="AG15" t="e">
        <f>AG11*Calcer!$B$2</f>
        <v>#REF!</v>
      </c>
      <c r="AH15" t="e">
        <f>AH11*Calcer!$B$2</f>
        <v>#REF!</v>
      </c>
      <c r="AI15" t="e">
        <f>AI11*Calcer!$B$2</f>
        <v>#REF!</v>
      </c>
      <c r="AJ15" t="e">
        <f>AJ11*Calcer!$B$2</f>
        <v>#REF!</v>
      </c>
      <c r="AK15" t="e">
        <f>AK11*Calcer!$B$2</f>
        <v>#REF!</v>
      </c>
      <c r="AL15" t="e">
        <f>AL11*Calcer!$B$2</f>
        <v>#REF!</v>
      </c>
      <c r="AM15" t="e">
        <f>AM11*Calcer!$B$2</f>
        <v>#REF!</v>
      </c>
      <c r="AN15" t="e">
        <f>AN11*Calcer!$B$2</f>
        <v>#REF!</v>
      </c>
      <c r="AO15" t="e">
        <f>AO11*Calcer!$B$2</f>
        <v>#REF!</v>
      </c>
      <c r="AP15" t="e">
        <f>AP11*Calcer!$B$2</f>
        <v>#REF!</v>
      </c>
      <c r="AQ15" t="e">
        <f>AQ11*Calcer!$B$2</f>
        <v>#REF!</v>
      </c>
      <c r="AR15" t="e">
        <f>AR11*Calcer!$B$2</f>
        <v>#REF!</v>
      </c>
      <c r="AS15" t="e">
        <f>AS11*Calcer!$B$2</f>
        <v>#REF!</v>
      </c>
      <c r="AT15" t="e">
        <f>AT11*Calcer!$B$2</f>
        <v>#REF!</v>
      </c>
      <c r="AU15" t="e">
        <f>AU11*Calcer!$B$2</f>
        <v>#REF!</v>
      </c>
      <c r="AV15" t="e">
        <f>AV11*Calcer!$B$2</f>
        <v>#REF!</v>
      </c>
      <c r="AW15" t="e">
        <f>AW11*Calcer!$B$2</f>
        <v>#REF!</v>
      </c>
      <c r="AX15" t="e">
        <f>AX11*Calcer!$B$2</f>
        <v>#REF!</v>
      </c>
      <c r="AY15" t="e">
        <f>AY11*Calcer!$B$2</f>
        <v>#REF!</v>
      </c>
      <c r="AZ15" t="e">
        <f>AZ11*Calcer!$B$2</f>
        <v>#REF!</v>
      </c>
      <c r="BA15" t="e">
        <f>BA11*Calcer!$B$2</f>
        <v>#REF!</v>
      </c>
      <c r="BB15" t="e">
        <f>BB11*Calcer!$B$2</f>
        <v>#REF!</v>
      </c>
      <c r="BC15" t="e">
        <f>BC11*Calcer!$B$2</f>
        <v>#REF!</v>
      </c>
      <c r="BD15" t="e">
        <f>BD11*Calcer!$B$2</f>
        <v>#REF!</v>
      </c>
      <c r="BE15" t="e">
        <f>BE11*Calcer!$B$2</f>
        <v>#REF!</v>
      </c>
      <c r="BF15" t="e">
        <f>BF11*Calcer!$B$2</f>
        <v>#REF!</v>
      </c>
      <c r="BG15" t="e">
        <f>BG11*Calcer!$B$2</f>
        <v>#REF!</v>
      </c>
      <c r="BH15" t="e">
        <f>BH11*Calcer!$B$2</f>
        <v>#REF!</v>
      </c>
      <c r="BI15" t="e">
        <f>BI11*Calcer!$B$2</f>
        <v>#REF!</v>
      </c>
      <c r="BJ15" t="e">
        <f>BJ11*Calcer!$B$2</f>
        <v>#REF!</v>
      </c>
      <c r="BK15" t="e">
        <f>BK11*Calcer!$B$2</f>
        <v>#REF!</v>
      </c>
      <c r="BL15" t="e">
        <f>BL11*Calcer!$B$2</f>
        <v>#REF!</v>
      </c>
      <c r="BM15" t="e">
        <f>BM11*Calcer!$B$2</f>
        <v>#REF!</v>
      </c>
      <c r="BN15" t="e">
        <f>BN11*Calcer!$B$2</f>
        <v>#REF!</v>
      </c>
      <c r="BO15" t="e">
        <f>BO11*Calcer!$B$2</f>
        <v>#REF!</v>
      </c>
      <c r="BP15" t="e">
        <f>BP11*Calcer!$B$2</f>
        <v>#REF!</v>
      </c>
      <c r="BQ15" t="e">
        <f>BQ11*Calcer!$B$2</f>
        <v>#REF!</v>
      </c>
      <c r="BR15" t="e">
        <f>BR11*Calcer!$B$2</f>
        <v>#REF!</v>
      </c>
      <c r="BS15" t="e">
        <f>BS11*Calcer!$B$2</f>
        <v>#REF!</v>
      </c>
      <c r="BT15" t="e">
        <f>BT11*Calcer!$B$2</f>
        <v>#REF!</v>
      </c>
      <c r="BU15" t="e">
        <f>BU11*Calcer!$B$2</f>
        <v>#REF!</v>
      </c>
      <c r="BV15" t="e">
        <f>BV11*Calcer!$B$2</f>
        <v>#REF!</v>
      </c>
      <c r="BW15" t="e">
        <f>BW11*Calcer!$B$2</f>
        <v>#REF!</v>
      </c>
      <c r="BX15" t="e">
        <f>BX11*Calcer!$B$2</f>
        <v>#REF!</v>
      </c>
      <c r="BY15" t="e">
        <f>BY11*Calcer!$B$2</f>
        <v>#REF!</v>
      </c>
      <c r="BZ15" t="e">
        <f>BZ11*Calcer!$B$2</f>
        <v>#REF!</v>
      </c>
      <c r="CA15" t="e">
        <f>CA11*Calcer!$B$2</f>
        <v>#REF!</v>
      </c>
      <c r="CB15" t="e">
        <f>CB11*Calcer!$B$2</f>
        <v>#REF!</v>
      </c>
      <c r="CC15" t="e">
        <f>CC11*Calcer!$B$2</f>
        <v>#REF!</v>
      </c>
      <c r="CD15" t="e">
        <f>CD11*Calcer!$B$2</f>
        <v>#REF!</v>
      </c>
      <c r="CE15" t="e">
        <f>CE11*Calcer!$B$2</f>
        <v>#REF!</v>
      </c>
      <c r="CF15" t="e">
        <f>CF11*Calcer!$B$2</f>
        <v>#REF!</v>
      </c>
      <c r="CG15" t="e">
        <f>CG11*Calcer!$B$2</f>
        <v>#REF!</v>
      </c>
      <c r="CH15" t="e">
        <f>CH11*Calcer!$B$2</f>
        <v>#REF!</v>
      </c>
      <c r="CI15" t="e">
        <f>CI11*Calcer!$B$2</f>
        <v>#REF!</v>
      </c>
      <c r="CJ15" t="e">
        <f>CJ11*Calcer!$B$2</f>
        <v>#REF!</v>
      </c>
      <c r="CK15" t="e">
        <f>CK11*Calcer!$B$2</f>
        <v>#REF!</v>
      </c>
      <c r="CL15" t="e">
        <f>CL11*Calcer!$B$2</f>
        <v>#REF!</v>
      </c>
      <c r="CM15" t="e">
        <f>CM11*Calcer!$B$2</f>
        <v>#REF!</v>
      </c>
      <c r="CN15" t="e">
        <f>CN11*Calcer!$B$2</f>
        <v>#REF!</v>
      </c>
      <c r="CO15" t="e">
        <f>CO11*Calcer!$B$2</f>
        <v>#REF!</v>
      </c>
      <c r="CP15" t="e">
        <f>CP11*Calcer!$B$2</f>
        <v>#REF!</v>
      </c>
      <c r="CQ15" t="e">
        <f>CQ11*Calcer!$B$2</f>
        <v>#REF!</v>
      </c>
      <c r="CR15" t="e">
        <f>CR11*Calcer!$B$2</f>
        <v>#REF!</v>
      </c>
      <c r="CS15" t="e">
        <f>CS11*Calcer!$B$2</f>
        <v>#REF!</v>
      </c>
      <c r="CT15" t="e">
        <f>CT11*Calcer!$B$2</f>
        <v>#REF!</v>
      </c>
      <c r="CU15" t="e">
        <f>CU11*Calcer!$B$2</f>
        <v>#REF!</v>
      </c>
      <c r="CV15" t="e">
        <f>CV11*Calcer!$B$2</f>
        <v>#REF!</v>
      </c>
      <c r="CW15" t="e">
        <f>CW11*Calcer!$B$2</f>
        <v>#REF!</v>
      </c>
      <c r="CX15" t="e">
        <f>CX11*Calcer!$B$2</f>
        <v>#REF!</v>
      </c>
      <c r="CY15" t="e">
        <f>CY11*Calcer!$B$2</f>
        <v>#REF!</v>
      </c>
      <c r="CZ15" t="e">
        <f>CZ11*Calcer!$B$2</f>
        <v>#REF!</v>
      </c>
      <c r="DA15" t="e">
        <f>DA11*Calcer!$B$2</f>
        <v>#REF!</v>
      </c>
      <c r="DB15" t="e">
        <f>DB11*Calcer!$B$2</f>
        <v>#REF!</v>
      </c>
      <c r="DC15" t="e">
        <f>DC11*Calcer!$B$2</f>
        <v>#REF!</v>
      </c>
      <c r="DD15" t="e">
        <f>DD11*Calcer!$B$2</f>
        <v>#REF!</v>
      </c>
      <c r="DE15" t="e">
        <f>DE11*Calcer!$B$2</f>
        <v>#REF!</v>
      </c>
      <c r="DF15" t="e">
        <f>DF11*Calcer!$B$2</f>
        <v>#REF!</v>
      </c>
      <c r="DG15" t="e">
        <f>DG11*Calcer!$B$2</f>
        <v>#REF!</v>
      </c>
      <c r="DH15" t="e">
        <f>DH11*Calcer!$B$2</f>
        <v>#REF!</v>
      </c>
      <c r="DI15" t="e">
        <f>DI11*Calcer!$B$2</f>
        <v>#REF!</v>
      </c>
      <c r="DJ15" t="e">
        <f>DJ11*Calcer!$B$2</f>
        <v>#REF!</v>
      </c>
      <c r="DK15" t="e">
        <f>DK11*Calcer!$B$2</f>
        <v>#REF!</v>
      </c>
      <c r="DL15" t="e">
        <f>DL11*Calcer!$B$2</f>
        <v>#REF!</v>
      </c>
      <c r="DM15" t="e">
        <f>DM11*Calcer!$B$2</f>
        <v>#REF!</v>
      </c>
      <c r="DN15" t="e">
        <f>DN11*Calcer!$B$2</f>
        <v>#REF!</v>
      </c>
      <c r="DO15" t="e">
        <f>DO11*Calcer!$B$2</f>
        <v>#REF!</v>
      </c>
      <c r="DP15" t="e">
        <f>DP11*Calcer!$B$2</f>
        <v>#REF!</v>
      </c>
      <c r="DQ15" t="e">
        <f>DQ11*Calcer!$B$2</f>
        <v>#REF!</v>
      </c>
      <c r="DR15" t="e">
        <f>DR11*Calcer!$B$2</f>
        <v>#REF!</v>
      </c>
    </row>
  </sheetData>
  <phoneticPr fontId="6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618F6-A89D-4E2F-B026-1B8005AD132D}">
  <sheetPr>
    <tabColor rgb="FFFFFF00"/>
    <pageSetUpPr fitToPage="1"/>
  </sheetPr>
  <dimension ref="A1:D34"/>
  <sheetViews>
    <sheetView zoomScale="80" zoomScaleNormal="80" workbookViewId="0">
      <selection activeCell="B1" sqref="B1"/>
    </sheetView>
  </sheetViews>
  <sheetFormatPr defaultColWidth="54.7109375" defaultRowHeight="24.75"/>
  <cols>
    <col min="1" max="1" width="10.140625" style="10" customWidth="1"/>
    <col min="2" max="2" width="255.5703125" style="10" customWidth="1"/>
    <col min="3" max="16384" width="54.7109375" style="10"/>
  </cols>
  <sheetData>
    <row r="1" spans="1:4" ht="0.95" customHeight="1"/>
    <row r="2" spans="1:4" ht="35.25">
      <c r="B2" s="11" t="s">
        <v>32</v>
      </c>
    </row>
    <row r="3" spans="1:4">
      <c r="A3" s="12" t="s">
        <v>33</v>
      </c>
      <c r="C3" s="12"/>
      <c r="D3" s="12"/>
    </row>
    <row r="4" spans="1:4">
      <c r="B4" s="13" t="s">
        <v>34</v>
      </c>
    </row>
    <row r="5" spans="1:4">
      <c r="B5" s="13" t="s">
        <v>35</v>
      </c>
    </row>
    <row r="6" spans="1:4">
      <c r="B6" s="13" t="s">
        <v>36</v>
      </c>
    </row>
    <row r="7" spans="1:4">
      <c r="B7" s="13"/>
    </row>
    <row r="8" spans="1:4">
      <c r="B8" s="13" t="s">
        <v>37</v>
      </c>
    </row>
    <row r="9" spans="1:4">
      <c r="B9" s="13" t="s">
        <v>38</v>
      </c>
    </row>
    <row r="10" spans="1:4" ht="21.75" customHeight="1">
      <c r="B10" s="13"/>
    </row>
    <row r="11" spans="1:4" ht="21.75" customHeight="1">
      <c r="A11" s="12" t="s">
        <v>39</v>
      </c>
    </row>
    <row r="12" spans="1:4" ht="21.75" customHeight="1">
      <c r="A12" s="12"/>
      <c r="B12" s="13" t="s">
        <v>40</v>
      </c>
    </row>
    <row r="13" spans="1:4" ht="21.75" customHeight="1">
      <c r="A13" s="12"/>
      <c r="B13" s="13"/>
    </row>
    <row r="14" spans="1:4" ht="21.75" customHeight="1">
      <c r="B14" s="13" t="s">
        <v>41</v>
      </c>
    </row>
    <row r="15" spans="1:4" ht="21.75" customHeight="1">
      <c r="B15" s="13"/>
    </row>
    <row r="16" spans="1:4" ht="21.75" customHeight="1">
      <c r="B16" s="13" t="s">
        <v>42</v>
      </c>
    </row>
    <row r="17" spans="1:3" ht="21.75" customHeight="1">
      <c r="B17" s="13"/>
    </row>
    <row r="18" spans="1:3" ht="21.75" customHeight="1">
      <c r="B18" s="13" t="s">
        <v>43</v>
      </c>
    </row>
    <row r="19" spans="1:3" ht="21.75" customHeight="1">
      <c r="B19" s="13" t="s">
        <v>44</v>
      </c>
    </row>
    <row r="20" spans="1:3" ht="21.75" customHeight="1">
      <c r="B20" s="135" t="s">
        <v>45</v>
      </c>
    </row>
    <row r="21" spans="1:3" ht="21.75" customHeight="1">
      <c r="A21" s="12"/>
    </row>
    <row r="22" spans="1:3" ht="21.75" customHeight="1">
      <c r="B22" s="33"/>
    </row>
    <row r="23" spans="1:3" ht="21.75" customHeight="1">
      <c r="B23" s="33"/>
    </row>
    <row r="24" spans="1:3" ht="21.75" customHeight="1">
      <c r="B24" s="33"/>
    </row>
    <row r="25" spans="1:3" ht="21.75" customHeight="1">
      <c r="A25" s="12"/>
    </row>
    <row r="26" spans="1:3" ht="21.75" customHeight="1">
      <c r="B26" s="13"/>
    </row>
    <row r="27" spans="1:3" ht="21.75" customHeight="1">
      <c r="B27" s="13"/>
    </row>
    <row r="28" spans="1:3" ht="21.75" customHeight="1">
      <c r="B28" s="13"/>
    </row>
    <row r="29" spans="1:3" ht="21.75" customHeight="1">
      <c r="B29" s="13"/>
    </row>
    <row r="30" spans="1:3" ht="21.75" customHeight="1">
      <c r="C30" s="14"/>
    </row>
    <row r="31" spans="1:3" ht="21.75" customHeight="1">
      <c r="A31" s="12"/>
    </row>
    <row r="32" spans="1:3" ht="21.75" customHeight="1">
      <c r="B32" s="15"/>
    </row>
    <row r="33" spans="2:2" ht="21.75" customHeight="1">
      <c r="B33" s="16"/>
    </row>
    <row r="34" spans="2:2" ht="21.75" customHeight="1"/>
  </sheetData>
  <pageMargins left="0.7" right="0.7" top="0.75" bottom="0.75" header="0.3" footer="0.3"/>
  <pageSetup scale="46" orientation="landscape" blackAndWhite="1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5DF3D-E7FB-405F-9B88-9C1646980F79}">
  <sheetPr>
    <tabColor rgb="FFFFFF00"/>
    <pageSetUpPr fitToPage="1"/>
  </sheetPr>
  <dimension ref="A1:F24"/>
  <sheetViews>
    <sheetView zoomScale="80" zoomScaleNormal="80" workbookViewId="0"/>
  </sheetViews>
  <sheetFormatPr defaultColWidth="54.7109375" defaultRowHeight="24.75"/>
  <cols>
    <col min="1" max="1" width="10.140625" style="10" customWidth="1"/>
    <col min="2" max="2" width="67.7109375" style="10" customWidth="1"/>
    <col min="3" max="5" width="48.7109375" style="10" customWidth="1"/>
    <col min="6" max="6" width="53.5703125" style="10" customWidth="1"/>
    <col min="7" max="16384" width="54.7109375" style="10"/>
  </cols>
  <sheetData>
    <row r="1" spans="1:6" ht="2.1" customHeight="1"/>
    <row r="2" spans="1:6" ht="35.25">
      <c r="C2" s="31" t="s">
        <v>46</v>
      </c>
    </row>
    <row r="3" spans="1:6">
      <c r="A3" s="12" t="s">
        <v>47</v>
      </c>
      <c r="C3" s="12"/>
      <c r="D3" s="12"/>
    </row>
    <row r="4" spans="1:6">
      <c r="B4" s="13" t="s">
        <v>48</v>
      </c>
    </row>
    <row r="5" spans="1:6">
      <c r="B5" s="13" t="s">
        <v>49</v>
      </c>
    </row>
    <row r="6" spans="1:6" ht="21.75" customHeight="1" thickBot="1">
      <c r="A6" s="12"/>
    </row>
    <row r="7" spans="1:6" ht="21.75" customHeight="1" thickTop="1">
      <c r="B7" s="27" t="s">
        <v>50</v>
      </c>
      <c r="C7" s="26" t="s">
        <v>51</v>
      </c>
      <c r="D7" s="26" t="s">
        <v>52</v>
      </c>
      <c r="E7" s="26" t="s">
        <v>51</v>
      </c>
      <c r="F7" s="20" t="s">
        <v>53</v>
      </c>
    </row>
    <row r="8" spans="1:6" ht="21.75" customHeight="1">
      <c r="B8" s="13" t="s">
        <v>54</v>
      </c>
      <c r="C8" s="18" t="s">
        <v>55</v>
      </c>
      <c r="D8" s="19" t="s">
        <v>56</v>
      </c>
      <c r="E8" s="19" t="s">
        <v>57</v>
      </c>
      <c r="F8" s="20" t="s">
        <v>58</v>
      </c>
    </row>
    <row r="9" spans="1:6" ht="21.75" customHeight="1">
      <c r="B9" s="13"/>
      <c r="C9" s="19"/>
      <c r="D9" s="19" t="s">
        <v>59</v>
      </c>
      <c r="E9" s="19"/>
      <c r="F9" s="20"/>
    </row>
    <row r="10" spans="1:6" ht="21.75" customHeight="1">
      <c r="B10" s="15" t="s">
        <v>60</v>
      </c>
      <c r="C10" s="21" t="s">
        <v>61</v>
      </c>
      <c r="D10" s="22" t="s">
        <v>62</v>
      </c>
      <c r="E10" s="22" t="s">
        <v>63</v>
      </c>
      <c r="F10" s="20"/>
    </row>
    <row r="11" spans="1:6" s="15" customFormat="1" ht="21.75" customHeight="1" thickBot="1">
      <c r="B11" s="15" t="s">
        <v>64</v>
      </c>
      <c r="C11" s="23"/>
      <c r="D11" s="23"/>
      <c r="E11" s="23"/>
      <c r="F11" s="29" t="s">
        <v>65</v>
      </c>
    </row>
    <row r="12" spans="1:6" ht="21.75" customHeight="1" thickTop="1">
      <c r="A12" s="12" t="s">
        <v>66</v>
      </c>
      <c r="B12" s="28"/>
      <c r="F12" s="24" t="s">
        <v>67</v>
      </c>
    </row>
    <row r="13" spans="1:6" ht="21.75" customHeight="1">
      <c r="B13" s="13" t="s">
        <v>68</v>
      </c>
    </row>
    <row r="14" spans="1:6" ht="21.75" customHeight="1">
      <c r="B14" s="13" t="s">
        <v>69</v>
      </c>
    </row>
    <row r="15" spans="1:6" ht="21.75" customHeight="1">
      <c r="B15" s="13" t="s">
        <v>70</v>
      </c>
    </row>
    <row r="16" spans="1:6" ht="21.75" customHeight="1">
      <c r="B16" s="13" t="s">
        <v>71</v>
      </c>
    </row>
    <row r="17" spans="2:3" ht="21.75" customHeight="1">
      <c r="B17" s="13" t="s">
        <v>72</v>
      </c>
    </row>
    <row r="18" spans="2:3" ht="21.75" customHeight="1">
      <c r="B18" s="17" t="s">
        <v>73</v>
      </c>
    </row>
    <row r="19" spans="2:3" ht="21.75" customHeight="1">
      <c r="B19" s="13" t="s">
        <v>74</v>
      </c>
    </row>
    <row r="20" spans="2:3" ht="21.75" customHeight="1">
      <c r="B20" s="13" t="s">
        <v>75</v>
      </c>
    </row>
    <row r="21" spans="2:3" ht="21.75" customHeight="1">
      <c r="B21" s="13" t="s">
        <v>76</v>
      </c>
    </row>
    <row r="22" spans="2:3" ht="21.75" customHeight="1">
      <c r="B22" s="15"/>
      <c r="C22" s="30" t="s">
        <v>77</v>
      </c>
    </row>
    <row r="23" spans="2:3" ht="21.75" customHeight="1">
      <c r="B23" s="16"/>
    </row>
    <row r="24" spans="2:3" ht="21.75" customHeight="1"/>
  </sheetData>
  <pageMargins left="0.7" right="0.7" top="0.75" bottom="0.75" header="0.3" footer="0.3"/>
  <pageSetup scale="44" orientation="landscape" blackAndWhite="1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70446-5401-4D2B-81E6-E07CFABF2931}">
  <sheetPr>
    <tabColor theme="9" tint="0.39997558519241921"/>
  </sheetPr>
  <dimension ref="A1:J19"/>
  <sheetViews>
    <sheetView workbookViewId="0">
      <selection activeCell="D11" sqref="D11"/>
    </sheetView>
  </sheetViews>
  <sheetFormatPr defaultRowHeight="19.5"/>
  <cols>
    <col min="1" max="1" width="9.140625" style="144"/>
    <col min="2" max="2" width="71.28515625" style="144" customWidth="1"/>
    <col min="3" max="4" width="25" style="144" customWidth="1"/>
    <col min="5" max="5" width="28.7109375" style="144" customWidth="1"/>
    <col min="6" max="16384" width="9.140625" style="144"/>
  </cols>
  <sheetData>
    <row r="1" spans="1:5" ht="0.95" customHeight="1"/>
    <row r="2" spans="1:5">
      <c r="A2" s="143" t="s">
        <v>78</v>
      </c>
      <c r="C2" s="149" t="s">
        <v>79</v>
      </c>
    </row>
    <row r="3" spans="1:5">
      <c r="B3" s="144" t="s">
        <v>80</v>
      </c>
    </row>
    <row r="4" spans="1:5">
      <c r="B4" s="144" t="s">
        <v>81</v>
      </c>
    </row>
    <row r="5" spans="1:5">
      <c r="A5" s="144" t="s">
        <v>82</v>
      </c>
      <c r="D5" s="144" t="s">
        <v>83</v>
      </c>
    </row>
    <row r="6" spans="1:5">
      <c r="B6" s="145" t="s">
        <v>84</v>
      </c>
      <c r="D6" s="144" t="s">
        <v>85</v>
      </c>
    </row>
    <row r="8" spans="1:5">
      <c r="A8" s="144" t="s">
        <v>86</v>
      </c>
    </row>
    <row r="9" spans="1:5" ht="20.25" thickBot="1">
      <c r="A9" s="144" t="s">
        <v>87</v>
      </c>
    </row>
    <row r="10" spans="1:5" ht="20.25" thickBot="1">
      <c r="A10" s="149" t="s">
        <v>88</v>
      </c>
      <c r="C10" s="150" t="s">
        <v>89</v>
      </c>
      <c r="D10" s="152" t="s">
        <v>90</v>
      </c>
      <c r="E10" s="153" t="s">
        <v>91</v>
      </c>
    </row>
    <row r="11" spans="1:5" ht="26.25" thickBot="1">
      <c r="A11" s="156" t="str">
        <f>IF(C11="X","C","F")</f>
        <v>F</v>
      </c>
      <c r="B11" s="147" t="s">
        <v>92</v>
      </c>
      <c r="C11" s="151"/>
      <c r="D11" s="152"/>
      <c r="E11" s="154"/>
    </row>
    <row r="12" spans="1:5" ht="26.25" thickBot="1">
      <c r="A12" s="156" t="str">
        <f>IF(E12="X","C","F")</f>
        <v>F</v>
      </c>
      <c r="B12" s="147" t="s">
        <v>93</v>
      </c>
      <c r="C12" s="151"/>
      <c r="D12" s="152"/>
      <c r="E12" s="154"/>
    </row>
    <row r="13" spans="1:5" ht="26.25" thickBot="1">
      <c r="A13" s="156" t="str">
        <f>IF(D13="X","C","F")</f>
        <v>F</v>
      </c>
      <c r="B13" s="147" t="s">
        <v>94</v>
      </c>
      <c r="C13" s="151"/>
      <c r="D13" s="152"/>
      <c r="E13" s="154"/>
    </row>
    <row r="14" spans="1:5" ht="26.25" thickBot="1">
      <c r="A14" s="156" t="str">
        <f>IF(E14="X","C","F")</f>
        <v>F</v>
      </c>
      <c r="B14" s="147" t="s">
        <v>95</v>
      </c>
      <c r="C14" s="151"/>
      <c r="D14" s="152"/>
      <c r="E14" s="154"/>
    </row>
    <row r="15" spans="1:5" ht="26.25" thickBot="1">
      <c r="A15" s="156" t="str">
        <f>IF(C15="X","C","F")</f>
        <v>F</v>
      </c>
      <c r="B15" s="147" t="s">
        <v>96</v>
      </c>
      <c r="C15" s="151"/>
      <c r="D15" s="152"/>
      <c r="E15" s="154"/>
    </row>
    <row r="16" spans="1:5" ht="26.25" thickBot="1">
      <c r="A16" s="156" t="str">
        <f>IF(E16="X","C","F")</f>
        <v>F</v>
      </c>
      <c r="B16" s="147" t="s">
        <v>97</v>
      </c>
      <c r="C16" s="151"/>
      <c r="D16" s="152"/>
      <c r="E16" s="154"/>
    </row>
    <row r="17" spans="1:10">
      <c r="A17" s="155">
        <f>+COUNTIF(A11:A16,"C")</f>
        <v>0</v>
      </c>
      <c r="B17" s="148" t="s">
        <v>98</v>
      </c>
      <c r="C17" s="146"/>
      <c r="D17" s="146"/>
      <c r="E17" s="146"/>
      <c r="F17" s="146"/>
      <c r="G17" s="146"/>
      <c r="H17" s="146"/>
      <c r="I17" s="146"/>
      <c r="J17" s="146"/>
    </row>
    <row r="18" spans="1:10">
      <c r="B18" s="148" t="str">
        <f>+IF(A17=6,"Great Job !",IF(A17&gt;0,"Good Start - Keep Going",""))</f>
        <v/>
      </c>
      <c r="C18" s="146"/>
      <c r="D18" s="146"/>
      <c r="E18" s="146"/>
      <c r="F18" s="146"/>
      <c r="G18" s="146"/>
      <c r="H18" s="146"/>
      <c r="I18" s="146"/>
      <c r="J18" s="146"/>
    </row>
    <row r="19" spans="1:10">
      <c r="C19" s="146"/>
      <c r="D19" s="146"/>
      <c r="E19" s="146"/>
    </row>
  </sheetData>
  <hyperlinks>
    <hyperlink ref="B6" r:id="rId1" xr:uid="{3C91E0ED-B892-46A7-8012-F993D86D6D65}"/>
  </hyperlinks>
  <pageMargins left="0.7" right="0.7" top="0.75" bottom="0.75" header="0.3" footer="0.3"/>
  <pageSetup orientation="portrait" horizontalDpi="360" verticalDpi="36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60F1F-B701-4621-9F94-E303C5A005A1}">
  <sheetPr>
    <tabColor theme="8" tint="0.39997558519241921"/>
    <pageSetUpPr fitToPage="1"/>
  </sheetPr>
  <dimension ref="A1:D26"/>
  <sheetViews>
    <sheetView zoomScale="70" zoomScaleNormal="70" workbookViewId="0">
      <selection activeCell="D21" sqref="D21"/>
    </sheetView>
  </sheetViews>
  <sheetFormatPr defaultRowHeight="27"/>
  <cols>
    <col min="1" max="3" width="42.7109375" style="34" customWidth="1"/>
    <col min="4" max="4" width="48.42578125" style="34" customWidth="1"/>
    <col min="5" max="16384" width="9.140625" style="34"/>
  </cols>
  <sheetData>
    <row r="1" spans="1:4" ht="36" thickTop="1" thickBot="1">
      <c r="A1" s="43" t="s">
        <v>99</v>
      </c>
      <c r="C1" s="42" t="s">
        <v>100</v>
      </c>
      <c r="D1" s="41"/>
    </row>
    <row r="2" spans="1:4" ht="15" customHeight="1" thickTop="1">
      <c r="A2" s="36"/>
      <c r="B2" s="36"/>
      <c r="C2" s="36"/>
      <c r="D2" s="36"/>
    </row>
    <row r="3" spans="1:4" ht="9.9499999999999993" customHeight="1"/>
    <row r="4" spans="1:4" ht="27.75">
      <c r="A4" s="40" t="s">
        <v>101</v>
      </c>
    </row>
    <row r="5" spans="1:4" ht="9.9499999999999993" customHeight="1"/>
    <row r="6" spans="1:4" ht="27.75">
      <c r="A6" s="39" t="s">
        <v>102</v>
      </c>
      <c r="B6" s="38" t="s">
        <v>103</v>
      </c>
      <c r="C6" s="38" t="s">
        <v>104</v>
      </c>
      <c r="D6" s="37" t="s">
        <v>105</v>
      </c>
    </row>
    <row r="7" spans="1:4" ht="5.0999999999999996" customHeight="1">
      <c r="A7" s="36"/>
      <c r="B7" s="36"/>
      <c r="C7" s="36"/>
      <c r="D7" s="36"/>
    </row>
    <row r="8" spans="1:4">
      <c r="A8" s="137" t="s">
        <v>61</v>
      </c>
      <c r="B8" s="138" t="s">
        <v>61</v>
      </c>
      <c r="C8" s="138" t="s">
        <v>61</v>
      </c>
      <c r="D8" s="139" t="str">
        <f>A8</f>
        <v>Raw Materials</v>
      </c>
    </row>
    <row r="9" spans="1:4">
      <c r="A9" s="137" t="s">
        <v>106</v>
      </c>
      <c r="B9" s="138" t="s">
        <v>107</v>
      </c>
      <c r="C9" s="138" t="s">
        <v>108</v>
      </c>
      <c r="D9" s="139" t="str">
        <f>A9</f>
        <v>Inventory</v>
      </c>
    </row>
    <row r="10" spans="1:4">
      <c r="A10" s="137"/>
      <c r="B10" s="138" t="s">
        <v>109</v>
      </c>
      <c r="C10" s="138" t="s">
        <v>110</v>
      </c>
      <c r="D10" s="137"/>
    </row>
    <row r="11" spans="1:4" ht="27.75" thickBot="1">
      <c r="A11" s="137"/>
      <c r="B11" s="138" t="s">
        <v>111</v>
      </c>
      <c r="C11" s="138" t="s">
        <v>52</v>
      </c>
      <c r="D11" s="137"/>
    </row>
    <row r="12" spans="1:4" ht="28.5" thickTop="1">
      <c r="A12" s="140"/>
      <c r="B12" s="141" t="s">
        <v>112</v>
      </c>
      <c r="C12" s="137"/>
      <c r="D12" s="137"/>
    </row>
    <row r="13" spans="1:4" ht="5.0999999999999996" customHeight="1">
      <c r="A13" s="142"/>
      <c r="B13" s="142"/>
      <c r="C13" s="142"/>
      <c r="D13" s="142"/>
    </row>
    <row r="14" spans="1:4">
      <c r="A14" s="137" t="s">
        <v>62</v>
      </c>
      <c r="B14" s="138" t="s">
        <v>89</v>
      </c>
      <c r="C14" s="138" t="s">
        <v>113</v>
      </c>
      <c r="D14" s="139" t="str">
        <f>A14</f>
        <v>Work In Process</v>
      </c>
    </row>
    <row r="15" spans="1:4">
      <c r="A15" s="137" t="s">
        <v>106</v>
      </c>
      <c r="B15" s="138" t="str">
        <f>C9</f>
        <v>Requistioned</v>
      </c>
      <c r="C15" s="138" t="s">
        <v>114</v>
      </c>
      <c r="D15" s="139" t="str">
        <f>A15</f>
        <v>Inventory</v>
      </c>
    </row>
    <row r="16" spans="1:4">
      <c r="A16" s="137"/>
      <c r="B16" s="138" t="s">
        <v>109</v>
      </c>
      <c r="C16" s="138" t="s">
        <v>115</v>
      </c>
      <c r="D16" s="137"/>
    </row>
    <row r="17" spans="1:4">
      <c r="A17" s="137"/>
      <c r="B17" s="138" t="s">
        <v>90</v>
      </c>
      <c r="C17" s="138" t="s">
        <v>116</v>
      </c>
      <c r="D17" s="137"/>
    </row>
    <row r="18" spans="1:4">
      <c r="A18" s="137"/>
      <c r="B18" s="138" t="s">
        <v>109</v>
      </c>
      <c r="C18" s="138" t="s">
        <v>52</v>
      </c>
      <c r="D18" s="137"/>
    </row>
    <row r="19" spans="1:4">
      <c r="A19" s="137"/>
      <c r="B19" s="138" t="s">
        <v>117</v>
      </c>
      <c r="C19" s="137"/>
      <c r="D19" s="137"/>
    </row>
    <row r="20" spans="1:4" ht="5.0999999999999996" customHeight="1">
      <c r="A20" s="142"/>
      <c r="B20" s="142"/>
      <c r="C20" s="142"/>
      <c r="D20" s="142"/>
    </row>
    <row r="21" spans="1:4">
      <c r="A21" s="137" t="s">
        <v>63</v>
      </c>
      <c r="B21" s="138" t="str">
        <f>C14</f>
        <v>Cost of Goods</v>
      </c>
      <c r="C21" s="138" t="s">
        <v>113</v>
      </c>
      <c r="D21" s="139" t="str">
        <f>A21</f>
        <v>Finished Goods</v>
      </c>
    </row>
    <row r="22" spans="1:4">
      <c r="A22" s="137" t="s">
        <v>106</v>
      </c>
      <c r="B22" s="138" t="str">
        <f>C15</f>
        <v>Manufactured</v>
      </c>
      <c r="C22" s="138" t="s">
        <v>118</v>
      </c>
      <c r="D22" s="139" t="str">
        <f>A22</f>
        <v>Inventory</v>
      </c>
    </row>
    <row r="23" spans="1:4" ht="5.0999999999999996" customHeight="1">
      <c r="A23" s="36"/>
      <c r="B23" s="136"/>
      <c r="C23" s="36"/>
      <c r="D23" s="36"/>
    </row>
    <row r="25" spans="1:4">
      <c r="D25" s="35"/>
    </row>
    <row r="26" spans="1:4">
      <c r="D26" s="35"/>
    </row>
  </sheetData>
  <pageMargins left="0.7" right="0.7" top="0.75" bottom="0.75" header="0.3" footer="0.3"/>
  <pageSetup scale="69" orientation="landscape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F4A88-B02E-4133-8FC0-41BEBE7A5CF7}">
  <sheetPr>
    <tabColor theme="8" tint="0.39997558519241921"/>
    <pageSetUpPr fitToPage="1"/>
  </sheetPr>
  <dimension ref="A1:J22"/>
  <sheetViews>
    <sheetView topLeftCell="A3" zoomScale="70" zoomScaleNormal="70" workbookViewId="0">
      <selection activeCell="B20" sqref="B20:C21"/>
    </sheetView>
  </sheetViews>
  <sheetFormatPr defaultRowHeight="27"/>
  <cols>
    <col min="1" max="3" width="42.7109375" style="51" customWidth="1"/>
    <col min="4" max="4" width="49.28515625" style="51" customWidth="1"/>
    <col min="5" max="5" width="9.140625" style="51" customWidth="1"/>
    <col min="6" max="6" width="9.140625" style="51"/>
    <col min="7" max="7" width="9.140625" style="49"/>
    <col min="8" max="8" width="49.5703125" style="49" bestFit="1" customWidth="1"/>
    <col min="9" max="9" width="21" style="50" customWidth="1"/>
    <col min="10" max="10" width="21.140625" style="50" customWidth="1"/>
    <col min="11" max="256" width="9.140625" style="51"/>
    <col min="257" max="259" width="42.7109375" style="51" customWidth="1"/>
    <col min="260" max="260" width="48.42578125" style="51" customWidth="1"/>
    <col min="261" max="512" width="9.140625" style="51"/>
    <col min="513" max="515" width="42.7109375" style="51" customWidth="1"/>
    <col min="516" max="516" width="48.42578125" style="51" customWidth="1"/>
    <col min="517" max="768" width="9.140625" style="51"/>
    <col min="769" max="771" width="42.7109375" style="51" customWidth="1"/>
    <col min="772" max="772" width="48.42578125" style="51" customWidth="1"/>
    <col min="773" max="1024" width="9.140625" style="51"/>
    <col min="1025" max="1027" width="42.7109375" style="51" customWidth="1"/>
    <col min="1028" max="1028" width="48.42578125" style="51" customWidth="1"/>
    <col min="1029" max="1280" width="9.140625" style="51"/>
    <col min="1281" max="1283" width="42.7109375" style="51" customWidth="1"/>
    <col min="1284" max="1284" width="48.42578125" style="51" customWidth="1"/>
    <col min="1285" max="1536" width="9.140625" style="51"/>
    <col min="1537" max="1539" width="42.7109375" style="51" customWidth="1"/>
    <col min="1540" max="1540" width="48.42578125" style="51" customWidth="1"/>
    <col min="1541" max="1792" width="9.140625" style="51"/>
    <col min="1793" max="1795" width="42.7109375" style="51" customWidth="1"/>
    <col min="1796" max="1796" width="48.42578125" style="51" customWidth="1"/>
    <col min="1797" max="2048" width="9.140625" style="51"/>
    <col min="2049" max="2051" width="42.7109375" style="51" customWidth="1"/>
    <col min="2052" max="2052" width="48.42578125" style="51" customWidth="1"/>
    <col min="2053" max="2304" width="9.140625" style="51"/>
    <col min="2305" max="2307" width="42.7109375" style="51" customWidth="1"/>
    <col min="2308" max="2308" width="48.42578125" style="51" customWidth="1"/>
    <col min="2309" max="2560" width="9.140625" style="51"/>
    <col min="2561" max="2563" width="42.7109375" style="51" customWidth="1"/>
    <col min="2564" max="2564" width="48.42578125" style="51" customWidth="1"/>
    <col min="2565" max="2816" width="9.140625" style="51"/>
    <col min="2817" max="2819" width="42.7109375" style="51" customWidth="1"/>
    <col min="2820" max="2820" width="48.42578125" style="51" customWidth="1"/>
    <col min="2821" max="3072" width="9.140625" style="51"/>
    <col min="3073" max="3075" width="42.7109375" style="51" customWidth="1"/>
    <col min="3076" max="3076" width="48.42578125" style="51" customWidth="1"/>
    <col min="3077" max="3328" width="9.140625" style="51"/>
    <col min="3329" max="3331" width="42.7109375" style="51" customWidth="1"/>
    <col min="3332" max="3332" width="48.42578125" style="51" customWidth="1"/>
    <col min="3333" max="3584" width="9.140625" style="51"/>
    <col min="3585" max="3587" width="42.7109375" style="51" customWidth="1"/>
    <col min="3588" max="3588" width="48.42578125" style="51" customWidth="1"/>
    <col min="3589" max="3840" width="9.140625" style="51"/>
    <col min="3841" max="3843" width="42.7109375" style="51" customWidth="1"/>
    <col min="3844" max="3844" width="48.42578125" style="51" customWidth="1"/>
    <col min="3845" max="4096" width="9.140625" style="51"/>
    <col min="4097" max="4099" width="42.7109375" style="51" customWidth="1"/>
    <col min="4100" max="4100" width="48.42578125" style="51" customWidth="1"/>
    <col min="4101" max="4352" width="9.140625" style="51"/>
    <col min="4353" max="4355" width="42.7109375" style="51" customWidth="1"/>
    <col min="4356" max="4356" width="48.42578125" style="51" customWidth="1"/>
    <col min="4357" max="4608" width="9.140625" style="51"/>
    <col min="4609" max="4611" width="42.7109375" style="51" customWidth="1"/>
    <col min="4612" max="4612" width="48.42578125" style="51" customWidth="1"/>
    <col min="4613" max="4864" width="9.140625" style="51"/>
    <col min="4865" max="4867" width="42.7109375" style="51" customWidth="1"/>
    <col min="4868" max="4868" width="48.42578125" style="51" customWidth="1"/>
    <col min="4869" max="5120" width="9.140625" style="51"/>
    <col min="5121" max="5123" width="42.7109375" style="51" customWidth="1"/>
    <col min="5124" max="5124" width="48.42578125" style="51" customWidth="1"/>
    <col min="5125" max="5376" width="9.140625" style="51"/>
    <col min="5377" max="5379" width="42.7109375" style="51" customWidth="1"/>
    <col min="5380" max="5380" width="48.42578125" style="51" customWidth="1"/>
    <col min="5381" max="5632" width="9.140625" style="51"/>
    <col min="5633" max="5635" width="42.7109375" style="51" customWidth="1"/>
    <col min="5636" max="5636" width="48.42578125" style="51" customWidth="1"/>
    <col min="5637" max="5888" width="9.140625" style="51"/>
    <col min="5889" max="5891" width="42.7109375" style="51" customWidth="1"/>
    <col min="5892" max="5892" width="48.42578125" style="51" customWidth="1"/>
    <col min="5893" max="6144" width="9.140625" style="51"/>
    <col min="6145" max="6147" width="42.7109375" style="51" customWidth="1"/>
    <col min="6148" max="6148" width="48.42578125" style="51" customWidth="1"/>
    <col min="6149" max="6400" width="9.140625" style="51"/>
    <col min="6401" max="6403" width="42.7109375" style="51" customWidth="1"/>
    <col min="6404" max="6404" width="48.42578125" style="51" customWidth="1"/>
    <col min="6405" max="6656" width="9.140625" style="51"/>
    <col min="6657" max="6659" width="42.7109375" style="51" customWidth="1"/>
    <col min="6660" max="6660" width="48.42578125" style="51" customWidth="1"/>
    <col min="6661" max="6912" width="9.140625" style="51"/>
    <col min="6913" max="6915" width="42.7109375" style="51" customWidth="1"/>
    <col min="6916" max="6916" width="48.42578125" style="51" customWidth="1"/>
    <col min="6917" max="7168" width="9.140625" style="51"/>
    <col min="7169" max="7171" width="42.7109375" style="51" customWidth="1"/>
    <col min="7172" max="7172" width="48.42578125" style="51" customWidth="1"/>
    <col min="7173" max="7424" width="9.140625" style="51"/>
    <col min="7425" max="7427" width="42.7109375" style="51" customWidth="1"/>
    <col min="7428" max="7428" width="48.42578125" style="51" customWidth="1"/>
    <col min="7429" max="7680" width="9.140625" style="51"/>
    <col min="7681" max="7683" width="42.7109375" style="51" customWidth="1"/>
    <col min="7684" max="7684" width="48.42578125" style="51" customWidth="1"/>
    <col min="7685" max="7936" width="9.140625" style="51"/>
    <col min="7937" max="7939" width="42.7109375" style="51" customWidth="1"/>
    <col min="7940" max="7940" width="48.42578125" style="51" customWidth="1"/>
    <col min="7941" max="8192" width="9.140625" style="51"/>
    <col min="8193" max="8195" width="42.7109375" style="51" customWidth="1"/>
    <col min="8196" max="8196" width="48.42578125" style="51" customWidth="1"/>
    <col min="8197" max="8448" width="9.140625" style="51"/>
    <col min="8449" max="8451" width="42.7109375" style="51" customWidth="1"/>
    <col min="8452" max="8452" width="48.42578125" style="51" customWidth="1"/>
    <col min="8453" max="8704" width="9.140625" style="51"/>
    <col min="8705" max="8707" width="42.7109375" style="51" customWidth="1"/>
    <col min="8708" max="8708" width="48.42578125" style="51" customWidth="1"/>
    <col min="8709" max="8960" width="9.140625" style="51"/>
    <col min="8961" max="8963" width="42.7109375" style="51" customWidth="1"/>
    <col min="8964" max="8964" width="48.42578125" style="51" customWidth="1"/>
    <col min="8965" max="9216" width="9.140625" style="51"/>
    <col min="9217" max="9219" width="42.7109375" style="51" customWidth="1"/>
    <col min="9220" max="9220" width="48.42578125" style="51" customWidth="1"/>
    <col min="9221" max="9472" width="9.140625" style="51"/>
    <col min="9473" max="9475" width="42.7109375" style="51" customWidth="1"/>
    <col min="9476" max="9476" width="48.42578125" style="51" customWidth="1"/>
    <col min="9477" max="9728" width="9.140625" style="51"/>
    <col min="9729" max="9731" width="42.7109375" style="51" customWidth="1"/>
    <col min="9732" max="9732" width="48.42578125" style="51" customWidth="1"/>
    <col min="9733" max="9984" width="9.140625" style="51"/>
    <col min="9985" max="9987" width="42.7109375" style="51" customWidth="1"/>
    <col min="9988" max="9988" width="48.42578125" style="51" customWidth="1"/>
    <col min="9989" max="10240" width="9.140625" style="51"/>
    <col min="10241" max="10243" width="42.7109375" style="51" customWidth="1"/>
    <col min="10244" max="10244" width="48.42578125" style="51" customWidth="1"/>
    <col min="10245" max="10496" width="9.140625" style="51"/>
    <col min="10497" max="10499" width="42.7109375" style="51" customWidth="1"/>
    <col min="10500" max="10500" width="48.42578125" style="51" customWidth="1"/>
    <col min="10501" max="10752" width="9.140625" style="51"/>
    <col min="10753" max="10755" width="42.7109375" style="51" customWidth="1"/>
    <col min="10756" max="10756" width="48.42578125" style="51" customWidth="1"/>
    <col min="10757" max="11008" width="9.140625" style="51"/>
    <col min="11009" max="11011" width="42.7109375" style="51" customWidth="1"/>
    <col min="11012" max="11012" width="48.42578125" style="51" customWidth="1"/>
    <col min="11013" max="11264" width="9.140625" style="51"/>
    <col min="11265" max="11267" width="42.7109375" style="51" customWidth="1"/>
    <col min="11268" max="11268" width="48.42578125" style="51" customWidth="1"/>
    <col min="11269" max="11520" width="9.140625" style="51"/>
    <col min="11521" max="11523" width="42.7109375" style="51" customWidth="1"/>
    <col min="11524" max="11524" width="48.42578125" style="51" customWidth="1"/>
    <col min="11525" max="11776" width="9.140625" style="51"/>
    <col min="11777" max="11779" width="42.7109375" style="51" customWidth="1"/>
    <col min="11780" max="11780" width="48.42578125" style="51" customWidth="1"/>
    <col min="11781" max="12032" width="9.140625" style="51"/>
    <col min="12033" max="12035" width="42.7109375" style="51" customWidth="1"/>
    <col min="12036" max="12036" width="48.42578125" style="51" customWidth="1"/>
    <col min="12037" max="12288" width="9.140625" style="51"/>
    <col min="12289" max="12291" width="42.7109375" style="51" customWidth="1"/>
    <col min="12292" max="12292" width="48.42578125" style="51" customWidth="1"/>
    <col min="12293" max="12544" width="9.140625" style="51"/>
    <col min="12545" max="12547" width="42.7109375" style="51" customWidth="1"/>
    <col min="12548" max="12548" width="48.42578125" style="51" customWidth="1"/>
    <col min="12549" max="12800" width="9.140625" style="51"/>
    <col min="12801" max="12803" width="42.7109375" style="51" customWidth="1"/>
    <col min="12804" max="12804" width="48.42578125" style="51" customWidth="1"/>
    <col min="12805" max="13056" width="9.140625" style="51"/>
    <col min="13057" max="13059" width="42.7109375" style="51" customWidth="1"/>
    <col min="13060" max="13060" width="48.42578125" style="51" customWidth="1"/>
    <col min="13061" max="13312" width="9.140625" style="51"/>
    <col min="13313" max="13315" width="42.7109375" style="51" customWidth="1"/>
    <col min="13316" max="13316" width="48.42578125" style="51" customWidth="1"/>
    <col min="13317" max="13568" width="9.140625" style="51"/>
    <col min="13569" max="13571" width="42.7109375" style="51" customWidth="1"/>
    <col min="13572" max="13572" width="48.42578125" style="51" customWidth="1"/>
    <col min="13573" max="13824" width="9.140625" style="51"/>
    <col min="13825" max="13827" width="42.7109375" style="51" customWidth="1"/>
    <col min="13828" max="13828" width="48.42578125" style="51" customWidth="1"/>
    <col min="13829" max="14080" width="9.140625" style="51"/>
    <col min="14081" max="14083" width="42.7109375" style="51" customWidth="1"/>
    <col min="14084" max="14084" width="48.42578125" style="51" customWidth="1"/>
    <col min="14085" max="14336" width="9.140625" style="51"/>
    <col min="14337" max="14339" width="42.7109375" style="51" customWidth="1"/>
    <col min="14340" max="14340" width="48.42578125" style="51" customWidth="1"/>
    <col min="14341" max="14592" width="9.140625" style="51"/>
    <col min="14593" max="14595" width="42.7109375" style="51" customWidth="1"/>
    <col min="14596" max="14596" width="48.42578125" style="51" customWidth="1"/>
    <col min="14597" max="14848" width="9.140625" style="51"/>
    <col min="14849" max="14851" width="42.7109375" style="51" customWidth="1"/>
    <col min="14852" max="14852" width="48.42578125" style="51" customWidth="1"/>
    <col min="14853" max="15104" width="9.140625" style="51"/>
    <col min="15105" max="15107" width="42.7109375" style="51" customWidth="1"/>
    <col min="15108" max="15108" width="48.42578125" style="51" customWidth="1"/>
    <col min="15109" max="15360" width="9.140625" style="51"/>
    <col min="15361" max="15363" width="42.7109375" style="51" customWidth="1"/>
    <col min="15364" max="15364" width="48.42578125" style="51" customWidth="1"/>
    <col min="15365" max="15616" width="9.140625" style="51"/>
    <col min="15617" max="15619" width="42.7109375" style="51" customWidth="1"/>
    <col min="15620" max="15620" width="48.42578125" style="51" customWidth="1"/>
    <col min="15621" max="15872" width="9.140625" style="51"/>
    <col min="15873" max="15875" width="42.7109375" style="51" customWidth="1"/>
    <col min="15876" max="15876" width="48.42578125" style="51" customWidth="1"/>
    <col min="15877" max="16128" width="9.140625" style="51"/>
    <col min="16129" max="16131" width="42.7109375" style="51" customWidth="1"/>
    <col min="16132" max="16132" width="48.42578125" style="51" customWidth="1"/>
    <col min="16133" max="16384" width="9.140625" style="51"/>
  </cols>
  <sheetData>
    <row r="1" spans="1:10" ht="0.95" customHeight="1" thickBot="1"/>
    <row r="2" spans="1:10" ht="36.75" thickTop="1" thickBot="1">
      <c r="A2" s="44" t="s">
        <v>119</v>
      </c>
      <c r="B2" s="45"/>
      <c r="C2" s="46" t="s">
        <v>100</v>
      </c>
      <c r="D2" s="47"/>
      <c r="E2" s="48">
        <v>1</v>
      </c>
      <c r="F2" s="48" t="s">
        <v>120</v>
      </c>
      <c r="I2" s="157" t="s">
        <v>121</v>
      </c>
      <c r="J2" s="159" t="s">
        <v>122</v>
      </c>
    </row>
    <row r="3" spans="1:10" ht="36.75" thickTop="1" thickBot="1">
      <c r="A3" s="52" t="s">
        <v>123</v>
      </c>
      <c r="B3" s="53"/>
      <c r="C3" s="53"/>
      <c r="D3" s="53"/>
      <c r="G3" s="162" t="s">
        <v>124</v>
      </c>
      <c r="H3" s="163"/>
      <c r="I3" s="158">
        <f>+B9</f>
        <v>15000</v>
      </c>
      <c r="J3" s="54"/>
    </row>
    <row r="4" spans="1:10" ht="28.5" thickBot="1">
      <c r="A4" s="55" t="s">
        <v>102</v>
      </c>
      <c r="B4" s="56" t="s">
        <v>103</v>
      </c>
      <c r="C4" s="56" t="s">
        <v>104</v>
      </c>
      <c r="D4" s="57" t="s">
        <v>105</v>
      </c>
      <c r="H4" s="164" t="s">
        <v>125</v>
      </c>
      <c r="I4" s="165"/>
      <c r="J4" s="160">
        <f>+I3</f>
        <v>15000</v>
      </c>
    </row>
    <row r="5" spans="1:10" ht="27.75" thickBot="1">
      <c r="A5" s="53" t="s">
        <v>61</v>
      </c>
      <c r="B5" s="58" t="s">
        <v>61</v>
      </c>
      <c r="C5" s="58" t="s">
        <v>61</v>
      </c>
      <c r="D5" s="59" t="str">
        <f>A5</f>
        <v>Raw Materials</v>
      </c>
      <c r="E5" s="48">
        <v>2</v>
      </c>
      <c r="F5" s="48" t="s">
        <v>126</v>
      </c>
      <c r="I5" s="60"/>
      <c r="J5" s="60"/>
    </row>
    <row r="6" spans="1:10" ht="27.75" thickBot="1">
      <c r="A6" s="53" t="s">
        <v>106</v>
      </c>
      <c r="B6" s="58" t="s">
        <v>127</v>
      </c>
      <c r="C6" s="58" t="s">
        <v>108</v>
      </c>
      <c r="D6" s="59" t="str">
        <f>A6</f>
        <v>Inventory</v>
      </c>
      <c r="G6" s="162" t="s">
        <v>128</v>
      </c>
      <c r="H6" s="163"/>
      <c r="I6" s="158">
        <f>+B12</f>
        <v>20000</v>
      </c>
      <c r="J6" s="54"/>
    </row>
    <row r="7" spans="1:10" ht="27.75" thickBot="1">
      <c r="A7" s="61"/>
      <c r="B7" s="58" t="s">
        <v>111</v>
      </c>
      <c r="C7" s="58" t="s">
        <v>110</v>
      </c>
      <c r="D7" s="53"/>
      <c r="H7" s="164" t="s">
        <v>124</v>
      </c>
      <c r="I7" s="165"/>
      <c r="J7" s="160">
        <f>+I6</f>
        <v>20000</v>
      </c>
    </row>
    <row r="8" spans="1:10" ht="27.75" thickBot="1">
      <c r="A8" s="62"/>
      <c r="B8" s="58"/>
      <c r="C8" s="58" t="s">
        <v>52</v>
      </c>
      <c r="D8" s="53"/>
      <c r="E8" s="48">
        <v>3</v>
      </c>
      <c r="F8" s="48" t="s">
        <v>129</v>
      </c>
      <c r="I8" s="60"/>
      <c r="J8" s="60"/>
    </row>
    <row r="9" spans="1:10" ht="27.75" thickBot="1">
      <c r="A9" s="63">
        <v>30000</v>
      </c>
      <c r="B9" s="64">
        <v>15000</v>
      </c>
      <c r="C9" s="65">
        <v>-20000</v>
      </c>
      <c r="D9" s="66">
        <f>+A9+B9+C9</f>
        <v>25000</v>
      </c>
      <c r="G9" s="162" t="s">
        <v>128</v>
      </c>
      <c r="H9" s="163"/>
      <c r="I9" s="158">
        <f>+B14</f>
        <v>30000</v>
      </c>
      <c r="J9" s="54"/>
    </row>
    <row r="10" spans="1:10" ht="27.75" thickBot="1">
      <c r="A10" s="67" t="s">
        <v>62</v>
      </c>
      <c r="B10" s="68" t="s">
        <v>89</v>
      </c>
      <c r="C10" s="69"/>
      <c r="D10" s="70" t="str">
        <f>A10</f>
        <v>Work In Process</v>
      </c>
      <c r="H10" s="164" t="s">
        <v>130</v>
      </c>
      <c r="I10" s="165"/>
      <c r="J10" s="160">
        <f>+I9</f>
        <v>30000</v>
      </c>
    </row>
    <row r="11" spans="1:10" ht="27.75" thickBot="1">
      <c r="A11" s="53" t="s">
        <v>106</v>
      </c>
      <c r="B11" s="58" t="str">
        <f>C6</f>
        <v>Requistioned</v>
      </c>
      <c r="C11" s="58" t="s">
        <v>113</v>
      </c>
      <c r="D11" s="59" t="str">
        <f>A11</f>
        <v>Inventory</v>
      </c>
      <c r="E11" s="48">
        <v>4</v>
      </c>
      <c r="F11" s="48" t="s">
        <v>131</v>
      </c>
      <c r="I11" s="60"/>
      <c r="J11" s="60"/>
    </row>
    <row r="12" spans="1:10" ht="27.75" thickBot="1">
      <c r="A12" s="53"/>
      <c r="B12" s="71">
        <f>-C9</f>
        <v>20000</v>
      </c>
      <c r="C12" s="58" t="s">
        <v>114</v>
      </c>
      <c r="D12" s="53"/>
      <c r="G12" s="162" t="s">
        <v>128</v>
      </c>
      <c r="H12" s="163"/>
      <c r="I12" s="158">
        <f>+B16</f>
        <v>10000</v>
      </c>
      <c r="J12" s="54"/>
    </row>
    <row r="13" spans="1:10" ht="27.75" thickBot="1">
      <c r="A13" s="53"/>
      <c r="B13" s="58" t="s">
        <v>90</v>
      </c>
      <c r="C13" s="58" t="s">
        <v>115</v>
      </c>
      <c r="D13" s="53"/>
      <c r="H13" s="164" t="s">
        <v>132</v>
      </c>
      <c r="I13" s="165"/>
      <c r="J13" s="160">
        <f>+I12</f>
        <v>10000</v>
      </c>
    </row>
    <row r="14" spans="1:10" ht="27.75" thickBot="1">
      <c r="A14" s="53"/>
      <c r="B14" s="71">
        <f>+'JOCMR key'!C9</f>
        <v>30000</v>
      </c>
      <c r="C14" s="58" t="s">
        <v>116</v>
      </c>
      <c r="D14" s="53"/>
      <c r="E14" s="48">
        <v>5</v>
      </c>
      <c r="F14" s="48" t="s">
        <v>133</v>
      </c>
      <c r="I14" s="60"/>
      <c r="J14" s="60"/>
    </row>
    <row r="15" spans="1:10" ht="27.75" thickBot="1">
      <c r="A15" s="53"/>
      <c r="B15" s="58" t="s">
        <v>117</v>
      </c>
      <c r="C15" s="58" t="s">
        <v>52</v>
      </c>
      <c r="D15" s="53"/>
      <c r="G15" s="162" t="s">
        <v>134</v>
      </c>
      <c r="H15" s="163"/>
      <c r="I15" s="158">
        <f>-C16</f>
        <v>60000</v>
      </c>
      <c r="J15" s="54"/>
    </row>
    <row r="16" spans="1:10" ht="27.75" thickBot="1">
      <c r="A16" s="62">
        <v>35000</v>
      </c>
      <c r="B16" s="71">
        <f>+'JOCMR key'!C10</f>
        <v>10000</v>
      </c>
      <c r="C16" s="66">
        <f>-(B16+B14+B12)</f>
        <v>-60000</v>
      </c>
      <c r="D16" s="66">
        <f>+A16+B16+B14+B12+C16</f>
        <v>35000</v>
      </c>
      <c r="H16" s="164" t="s">
        <v>128</v>
      </c>
      <c r="I16" s="165"/>
      <c r="J16" s="160">
        <f>+I15</f>
        <v>60000</v>
      </c>
    </row>
    <row r="17" spans="1:10" ht="27.75" thickBot="1">
      <c r="A17" s="67" t="s">
        <v>63</v>
      </c>
      <c r="B17" s="68" t="str">
        <f>C11</f>
        <v>Cost of Goods</v>
      </c>
      <c r="C17" s="68" t="s">
        <v>113</v>
      </c>
      <c r="D17" s="70" t="str">
        <f>A17</f>
        <v>Finished Goods</v>
      </c>
      <c r="E17" s="48">
        <v>6</v>
      </c>
      <c r="F17" s="48" t="s">
        <v>135</v>
      </c>
    </row>
    <row r="18" spans="1:10" ht="27.75" thickBot="1">
      <c r="A18" s="53" t="s">
        <v>106</v>
      </c>
      <c r="B18" s="58" t="str">
        <f>C12</f>
        <v>Manufactured</v>
      </c>
      <c r="C18" s="58" t="s">
        <v>118</v>
      </c>
      <c r="D18" s="59" t="str">
        <f>A18</f>
        <v>Inventory</v>
      </c>
      <c r="G18" s="162" t="s">
        <v>136</v>
      </c>
      <c r="H18" s="163"/>
      <c r="I18" s="158">
        <f>+'JOCMR key'!B6</f>
        <v>50000</v>
      </c>
      <c r="J18" s="54"/>
    </row>
    <row r="19" spans="1:10" ht="27.75" thickBot="1">
      <c r="A19" s="72">
        <v>35000</v>
      </c>
      <c r="B19" s="73">
        <f>-C16</f>
        <v>60000</v>
      </c>
      <c r="C19" s="74">
        <f>-B19/2</f>
        <v>-30000</v>
      </c>
      <c r="D19" s="75">
        <f>+A19+B19+C19</f>
        <v>65000</v>
      </c>
      <c r="H19" s="166" t="s">
        <v>137</v>
      </c>
      <c r="I19" s="167"/>
      <c r="J19" s="161">
        <f>+I18</f>
        <v>50000</v>
      </c>
    </row>
    <row r="20" spans="1:10" ht="27.75" thickBot="1">
      <c r="A20" s="134">
        <f>+SUM(A9:A19)</f>
        <v>100000</v>
      </c>
      <c r="B20" s="51" t="s">
        <v>138</v>
      </c>
      <c r="D20" s="134">
        <f>+SUM(D9:D19)</f>
        <v>125000</v>
      </c>
      <c r="E20" s="76"/>
      <c r="G20" s="162" t="s">
        <v>65</v>
      </c>
      <c r="H20" s="163"/>
      <c r="I20" s="158">
        <f>-C19</f>
        <v>30000</v>
      </c>
      <c r="J20" s="54"/>
    </row>
    <row r="21" spans="1:10" ht="27.75" thickBot="1">
      <c r="D21" s="76"/>
      <c r="E21" s="76"/>
      <c r="H21" s="164" t="s">
        <v>134</v>
      </c>
      <c r="I21" s="165"/>
      <c r="J21" s="160">
        <f>+I20</f>
        <v>30000</v>
      </c>
    </row>
    <row r="22" spans="1:10">
      <c r="D22" s="76"/>
    </row>
  </sheetData>
  <pageMargins left="0.7" right="0.7" top="0.75" bottom="0.75" header="0.3" footer="0.3"/>
  <pageSetup scale="41" orientation="landscape" blackAndWhite="1" horizontalDpi="360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ACE24-F4C0-44B5-898C-2B346CF61172}">
  <sheetPr>
    <tabColor theme="8" tint="0.39997558519241921"/>
    <pageSetUpPr fitToPage="1"/>
  </sheetPr>
  <dimension ref="A1:F18"/>
  <sheetViews>
    <sheetView zoomScaleNormal="100" workbookViewId="0">
      <selection activeCell="B13" sqref="B13"/>
    </sheetView>
  </sheetViews>
  <sheetFormatPr defaultRowHeight="20.25"/>
  <cols>
    <col min="1" max="1" width="50.7109375" style="1" customWidth="1"/>
    <col min="2" max="2" width="17.140625" style="105" bestFit="1" customWidth="1"/>
    <col min="3" max="3" width="16.85546875" style="105" customWidth="1"/>
    <col min="4" max="4" width="16" style="1" customWidth="1"/>
    <col min="5" max="5" width="7.7109375" style="1" customWidth="1"/>
    <col min="6" max="6" width="16" style="1" customWidth="1"/>
    <col min="7" max="16384" width="9.140625" style="1"/>
  </cols>
  <sheetData>
    <row r="1" spans="1:6" ht="26.25">
      <c r="A1" s="77" t="s">
        <v>139</v>
      </c>
      <c r="B1" s="78"/>
      <c r="C1" s="78"/>
    </row>
    <row r="2" spans="1:6" ht="26.25">
      <c r="A2" s="77" t="str">
        <f>+'BW Flow &amp; JE Key'!A3</f>
        <v>Body Works Custom Car Bodies - Job #1234 for One Racing Team  Key</v>
      </c>
      <c r="B2" s="78"/>
      <c r="C2" s="78"/>
    </row>
    <row r="3" spans="1:6" ht="78" customHeight="1">
      <c r="A3" s="79"/>
      <c r="B3" s="80" t="s">
        <v>140</v>
      </c>
      <c r="C3" s="81" t="s">
        <v>141</v>
      </c>
      <c r="D3" s="82" t="s">
        <v>142</v>
      </c>
      <c r="E3" s="82"/>
      <c r="F3" s="82" t="s">
        <v>143</v>
      </c>
    </row>
    <row r="4" spans="1:6" ht="27.75" customHeight="1">
      <c r="A4" s="83" t="s">
        <v>144</v>
      </c>
      <c r="B4" s="84">
        <v>1</v>
      </c>
      <c r="C4" s="84">
        <v>2</v>
      </c>
    </row>
    <row r="5" spans="1:6" ht="9.9499999999999993" customHeight="1" thickBot="1">
      <c r="A5" s="79"/>
      <c r="B5" s="85"/>
      <c r="C5" s="85"/>
    </row>
    <row r="6" spans="1:6" ht="27.75" customHeight="1" thickBot="1">
      <c r="A6" s="86" t="s">
        <v>145</v>
      </c>
      <c r="B6" s="87">
        <v>50000</v>
      </c>
      <c r="C6" s="88">
        <v>100000</v>
      </c>
    </row>
    <row r="7" spans="1:6" ht="9.9499999999999993" customHeight="1" thickBot="1">
      <c r="A7" s="83"/>
      <c r="B7" s="89"/>
      <c r="C7" s="90"/>
    </row>
    <row r="8" spans="1:6" ht="27.75" customHeight="1" thickBot="1">
      <c r="A8" s="91" t="s">
        <v>89</v>
      </c>
      <c r="B8" s="92">
        <f>+C8/C4</f>
        <v>10000</v>
      </c>
      <c r="C8" s="88">
        <f>+'BW Flow &amp; JE Key'!B12</f>
        <v>20000</v>
      </c>
    </row>
    <row r="9" spans="1:6" ht="27.75" customHeight="1" thickBot="1">
      <c r="A9" s="91" t="s">
        <v>90</v>
      </c>
      <c r="B9" s="92">
        <f>+C9/C4</f>
        <v>15000</v>
      </c>
      <c r="C9" s="88">
        <v>30000</v>
      </c>
      <c r="D9" s="93">
        <v>1000</v>
      </c>
      <c r="E9" s="93" t="s">
        <v>146</v>
      </c>
      <c r="F9" s="94">
        <f>+C9/D9</f>
        <v>30</v>
      </c>
    </row>
    <row r="10" spans="1:6" ht="27.75" customHeight="1" thickBot="1">
      <c r="A10" s="95" t="s">
        <v>147</v>
      </c>
      <c r="B10" s="96">
        <f>+C10/C4</f>
        <v>5000</v>
      </c>
      <c r="C10" s="97">
        <v>10000</v>
      </c>
      <c r="D10" s="93">
        <f>+D9</f>
        <v>1000</v>
      </c>
      <c r="E10" s="93" t="s">
        <v>146</v>
      </c>
      <c r="F10" s="94">
        <f>+C10/D10</f>
        <v>10</v>
      </c>
    </row>
    <row r="11" spans="1:6" ht="27.75" customHeight="1" thickBot="1">
      <c r="A11" s="91" t="s">
        <v>148</v>
      </c>
      <c r="B11" s="92">
        <f>+SUM(B8:B10)</f>
        <v>30000</v>
      </c>
      <c r="C11" s="88">
        <f>B11*$C$4</f>
        <v>60000</v>
      </c>
    </row>
    <row r="12" spans="1:6" ht="27.75" customHeight="1" thickBot="1">
      <c r="A12" s="79" t="s">
        <v>67</v>
      </c>
      <c r="B12" s="88">
        <f>B6-B11</f>
        <v>20000</v>
      </c>
      <c r="C12" s="88">
        <f>C6-C11</f>
        <v>40000</v>
      </c>
    </row>
    <row r="13" spans="1:6" ht="27.75" customHeight="1" thickBot="1">
      <c r="A13" s="86" t="s">
        <v>149</v>
      </c>
      <c r="B13" s="98">
        <f>B12/B6</f>
        <v>0.4</v>
      </c>
      <c r="C13" s="98">
        <f>C12/C6</f>
        <v>0.4</v>
      </c>
    </row>
    <row r="14" spans="1:6">
      <c r="A14" s="99"/>
      <c r="B14" s="78"/>
      <c r="C14" s="100"/>
    </row>
    <row r="15" spans="1:6">
      <c r="A15" s="99"/>
      <c r="B15" s="100"/>
      <c r="C15" s="100"/>
    </row>
    <row r="16" spans="1:6">
      <c r="A16" s="101"/>
      <c r="B16" s="100"/>
      <c r="C16" s="100"/>
    </row>
    <row r="17" spans="1:3">
      <c r="A17" s="101"/>
      <c r="B17" s="102"/>
      <c r="C17" s="103"/>
    </row>
    <row r="18" spans="1:3">
      <c r="A18" s="104"/>
      <c r="B18" s="78"/>
      <c r="C18" s="78"/>
    </row>
  </sheetData>
  <pageMargins left="0.7" right="0.7" top="0.75" bottom="0.75" header="0.3" footer="0.3"/>
  <pageSetup scale="99" orientation="landscape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C2738-5B47-486C-873C-BFD34BAB9AA3}">
  <sheetPr>
    <pageSetUpPr fitToPage="1"/>
  </sheetPr>
  <dimension ref="A1:J22"/>
  <sheetViews>
    <sheetView zoomScale="70" zoomScaleNormal="70" workbookViewId="0">
      <selection activeCell="B20" sqref="B20:C21"/>
    </sheetView>
  </sheetViews>
  <sheetFormatPr defaultRowHeight="27"/>
  <cols>
    <col min="1" max="3" width="42.7109375" style="51" customWidth="1"/>
    <col min="4" max="4" width="49.28515625" style="51" customWidth="1"/>
    <col min="5" max="5" width="9.140625" style="51" customWidth="1"/>
    <col min="6" max="6" width="9.140625" style="51"/>
    <col min="7" max="7" width="9.140625" style="49"/>
    <col min="8" max="8" width="49.5703125" style="49" bestFit="1" customWidth="1"/>
    <col min="9" max="9" width="21" style="50" customWidth="1"/>
    <col min="10" max="10" width="21.140625" style="50" customWidth="1"/>
    <col min="11" max="256" width="9.140625" style="51"/>
    <col min="257" max="259" width="42.7109375" style="51" customWidth="1"/>
    <col min="260" max="260" width="48.42578125" style="51" customWidth="1"/>
    <col min="261" max="512" width="9.140625" style="51"/>
    <col min="513" max="515" width="42.7109375" style="51" customWidth="1"/>
    <col min="516" max="516" width="48.42578125" style="51" customWidth="1"/>
    <col min="517" max="768" width="9.140625" style="51"/>
    <col min="769" max="771" width="42.7109375" style="51" customWidth="1"/>
    <col min="772" max="772" width="48.42578125" style="51" customWidth="1"/>
    <col min="773" max="1024" width="9.140625" style="51"/>
    <col min="1025" max="1027" width="42.7109375" style="51" customWidth="1"/>
    <col min="1028" max="1028" width="48.42578125" style="51" customWidth="1"/>
    <col min="1029" max="1280" width="9.140625" style="51"/>
    <col min="1281" max="1283" width="42.7109375" style="51" customWidth="1"/>
    <col min="1284" max="1284" width="48.42578125" style="51" customWidth="1"/>
    <col min="1285" max="1536" width="9.140625" style="51"/>
    <col min="1537" max="1539" width="42.7109375" style="51" customWidth="1"/>
    <col min="1540" max="1540" width="48.42578125" style="51" customWidth="1"/>
    <col min="1541" max="1792" width="9.140625" style="51"/>
    <col min="1793" max="1795" width="42.7109375" style="51" customWidth="1"/>
    <col min="1796" max="1796" width="48.42578125" style="51" customWidth="1"/>
    <col min="1797" max="2048" width="9.140625" style="51"/>
    <col min="2049" max="2051" width="42.7109375" style="51" customWidth="1"/>
    <col min="2052" max="2052" width="48.42578125" style="51" customWidth="1"/>
    <col min="2053" max="2304" width="9.140625" style="51"/>
    <col min="2305" max="2307" width="42.7109375" style="51" customWidth="1"/>
    <col min="2308" max="2308" width="48.42578125" style="51" customWidth="1"/>
    <col min="2309" max="2560" width="9.140625" style="51"/>
    <col min="2561" max="2563" width="42.7109375" style="51" customWidth="1"/>
    <col min="2564" max="2564" width="48.42578125" style="51" customWidth="1"/>
    <col min="2565" max="2816" width="9.140625" style="51"/>
    <col min="2817" max="2819" width="42.7109375" style="51" customWidth="1"/>
    <col min="2820" max="2820" width="48.42578125" style="51" customWidth="1"/>
    <col min="2821" max="3072" width="9.140625" style="51"/>
    <col min="3073" max="3075" width="42.7109375" style="51" customWidth="1"/>
    <col min="3076" max="3076" width="48.42578125" style="51" customWidth="1"/>
    <col min="3077" max="3328" width="9.140625" style="51"/>
    <col min="3329" max="3331" width="42.7109375" style="51" customWidth="1"/>
    <col min="3332" max="3332" width="48.42578125" style="51" customWidth="1"/>
    <col min="3333" max="3584" width="9.140625" style="51"/>
    <col min="3585" max="3587" width="42.7109375" style="51" customWidth="1"/>
    <col min="3588" max="3588" width="48.42578125" style="51" customWidth="1"/>
    <col min="3589" max="3840" width="9.140625" style="51"/>
    <col min="3841" max="3843" width="42.7109375" style="51" customWidth="1"/>
    <col min="3844" max="3844" width="48.42578125" style="51" customWidth="1"/>
    <col min="3845" max="4096" width="9.140625" style="51"/>
    <col min="4097" max="4099" width="42.7109375" style="51" customWidth="1"/>
    <col min="4100" max="4100" width="48.42578125" style="51" customWidth="1"/>
    <col min="4101" max="4352" width="9.140625" style="51"/>
    <col min="4353" max="4355" width="42.7109375" style="51" customWidth="1"/>
    <col min="4356" max="4356" width="48.42578125" style="51" customWidth="1"/>
    <col min="4357" max="4608" width="9.140625" style="51"/>
    <col min="4609" max="4611" width="42.7109375" style="51" customWidth="1"/>
    <col min="4612" max="4612" width="48.42578125" style="51" customWidth="1"/>
    <col min="4613" max="4864" width="9.140625" style="51"/>
    <col min="4865" max="4867" width="42.7109375" style="51" customWidth="1"/>
    <col min="4868" max="4868" width="48.42578125" style="51" customWidth="1"/>
    <col min="4869" max="5120" width="9.140625" style="51"/>
    <col min="5121" max="5123" width="42.7109375" style="51" customWidth="1"/>
    <col min="5124" max="5124" width="48.42578125" style="51" customWidth="1"/>
    <col min="5125" max="5376" width="9.140625" style="51"/>
    <col min="5377" max="5379" width="42.7109375" style="51" customWidth="1"/>
    <col min="5380" max="5380" width="48.42578125" style="51" customWidth="1"/>
    <col min="5381" max="5632" width="9.140625" style="51"/>
    <col min="5633" max="5635" width="42.7109375" style="51" customWidth="1"/>
    <col min="5636" max="5636" width="48.42578125" style="51" customWidth="1"/>
    <col min="5637" max="5888" width="9.140625" style="51"/>
    <col min="5889" max="5891" width="42.7109375" style="51" customWidth="1"/>
    <col min="5892" max="5892" width="48.42578125" style="51" customWidth="1"/>
    <col min="5893" max="6144" width="9.140625" style="51"/>
    <col min="6145" max="6147" width="42.7109375" style="51" customWidth="1"/>
    <col min="6148" max="6148" width="48.42578125" style="51" customWidth="1"/>
    <col min="6149" max="6400" width="9.140625" style="51"/>
    <col min="6401" max="6403" width="42.7109375" style="51" customWidth="1"/>
    <col min="6404" max="6404" width="48.42578125" style="51" customWidth="1"/>
    <col min="6405" max="6656" width="9.140625" style="51"/>
    <col min="6657" max="6659" width="42.7109375" style="51" customWidth="1"/>
    <col min="6660" max="6660" width="48.42578125" style="51" customWidth="1"/>
    <col min="6661" max="6912" width="9.140625" style="51"/>
    <col min="6913" max="6915" width="42.7109375" style="51" customWidth="1"/>
    <col min="6916" max="6916" width="48.42578125" style="51" customWidth="1"/>
    <col min="6917" max="7168" width="9.140625" style="51"/>
    <col min="7169" max="7171" width="42.7109375" style="51" customWidth="1"/>
    <col min="7172" max="7172" width="48.42578125" style="51" customWidth="1"/>
    <col min="7173" max="7424" width="9.140625" style="51"/>
    <col min="7425" max="7427" width="42.7109375" style="51" customWidth="1"/>
    <col min="7428" max="7428" width="48.42578125" style="51" customWidth="1"/>
    <col min="7429" max="7680" width="9.140625" style="51"/>
    <col min="7681" max="7683" width="42.7109375" style="51" customWidth="1"/>
    <col min="7684" max="7684" width="48.42578125" style="51" customWidth="1"/>
    <col min="7685" max="7936" width="9.140625" style="51"/>
    <col min="7937" max="7939" width="42.7109375" style="51" customWidth="1"/>
    <col min="7940" max="7940" width="48.42578125" style="51" customWidth="1"/>
    <col min="7941" max="8192" width="9.140625" style="51"/>
    <col min="8193" max="8195" width="42.7109375" style="51" customWidth="1"/>
    <col min="8196" max="8196" width="48.42578125" style="51" customWidth="1"/>
    <col min="8197" max="8448" width="9.140625" style="51"/>
    <col min="8449" max="8451" width="42.7109375" style="51" customWidth="1"/>
    <col min="8452" max="8452" width="48.42578125" style="51" customWidth="1"/>
    <col min="8453" max="8704" width="9.140625" style="51"/>
    <col min="8705" max="8707" width="42.7109375" style="51" customWidth="1"/>
    <col min="8708" max="8708" width="48.42578125" style="51" customWidth="1"/>
    <col min="8709" max="8960" width="9.140625" style="51"/>
    <col min="8961" max="8963" width="42.7109375" style="51" customWidth="1"/>
    <col min="8964" max="8964" width="48.42578125" style="51" customWidth="1"/>
    <col min="8965" max="9216" width="9.140625" style="51"/>
    <col min="9217" max="9219" width="42.7109375" style="51" customWidth="1"/>
    <col min="9220" max="9220" width="48.42578125" style="51" customWidth="1"/>
    <col min="9221" max="9472" width="9.140625" style="51"/>
    <col min="9473" max="9475" width="42.7109375" style="51" customWidth="1"/>
    <col min="9476" max="9476" width="48.42578125" style="51" customWidth="1"/>
    <col min="9477" max="9728" width="9.140625" style="51"/>
    <col min="9729" max="9731" width="42.7109375" style="51" customWidth="1"/>
    <col min="9732" max="9732" width="48.42578125" style="51" customWidth="1"/>
    <col min="9733" max="9984" width="9.140625" style="51"/>
    <col min="9985" max="9987" width="42.7109375" style="51" customWidth="1"/>
    <col min="9988" max="9988" width="48.42578125" style="51" customWidth="1"/>
    <col min="9989" max="10240" width="9.140625" style="51"/>
    <col min="10241" max="10243" width="42.7109375" style="51" customWidth="1"/>
    <col min="10244" max="10244" width="48.42578125" style="51" customWidth="1"/>
    <col min="10245" max="10496" width="9.140625" style="51"/>
    <col min="10497" max="10499" width="42.7109375" style="51" customWidth="1"/>
    <col min="10500" max="10500" width="48.42578125" style="51" customWidth="1"/>
    <col min="10501" max="10752" width="9.140625" style="51"/>
    <col min="10753" max="10755" width="42.7109375" style="51" customWidth="1"/>
    <col min="10756" max="10756" width="48.42578125" style="51" customWidth="1"/>
    <col min="10757" max="11008" width="9.140625" style="51"/>
    <col min="11009" max="11011" width="42.7109375" style="51" customWidth="1"/>
    <col min="11012" max="11012" width="48.42578125" style="51" customWidth="1"/>
    <col min="11013" max="11264" width="9.140625" style="51"/>
    <col min="11265" max="11267" width="42.7109375" style="51" customWidth="1"/>
    <col min="11268" max="11268" width="48.42578125" style="51" customWidth="1"/>
    <col min="11269" max="11520" width="9.140625" style="51"/>
    <col min="11521" max="11523" width="42.7109375" style="51" customWidth="1"/>
    <col min="11524" max="11524" width="48.42578125" style="51" customWidth="1"/>
    <col min="11525" max="11776" width="9.140625" style="51"/>
    <col min="11777" max="11779" width="42.7109375" style="51" customWidth="1"/>
    <col min="11780" max="11780" width="48.42578125" style="51" customWidth="1"/>
    <col min="11781" max="12032" width="9.140625" style="51"/>
    <col min="12033" max="12035" width="42.7109375" style="51" customWidth="1"/>
    <col min="12036" max="12036" width="48.42578125" style="51" customWidth="1"/>
    <col min="12037" max="12288" width="9.140625" style="51"/>
    <col min="12289" max="12291" width="42.7109375" style="51" customWidth="1"/>
    <col min="12292" max="12292" width="48.42578125" style="51" customWidth="1"/>
    <col min="12293" max="12544" width="9.140625" style="51"/>
    <col min="12545" max="12547" width="42.7109375" style="51" customWidth="1"/>
    <col min="12548" max="12548" width="48.42578125" style="51" customWidth="1"/>
    <col min="12549" max="12800" width="9.140625" style="51"/>
    <col min="12801" max="12803" width="42.7109375" style="51" customWidth="1"/>
    <col min="12804" max="12804" width="48.42578125" style="51" customWidth="1"/>
    <col min="12805" max="13056" width="9.140625" style="51"/>
    <col min="13057" max="13059" width="42.7109375" style="51" customWidth="1"/>
    <col min="13060" max="13060" width="48.42578125" style="51" customWidth="1"/>
    <col min="13061" max="13312" width="9.140625" style="51"/>
    <col min="13313" max="13315" width="42.7109375" style="51" customWidth="1"/>
    <col min="13316" max="13316" width="48.42578125" style="51" customWidth="1"/>
    <col min="13317" max="13568" width="9.140625" style="51"/>
    <col min="13569" max="13571" width="42.7109375" style="51" customWidth="1"/>
    <col min="13572" max="13572" width="48.42578125" style="51" customWidth="1"/>
    <col min="13573" max="13824" width="9.140625" style="51"/>
    <col min="13825" max="13827" width="42.7109375" style="51" customWidth="1"/>
    <col min="13828" max="13828" width="48.42578125" style="51" customWidth="1"/>
    <col min="13829" max="14080" width="9.140625" style="51"/>
    <col min="14081" max="14083" width="42.7109375" style="51" customWidth="1"/>
    <col min="14084" max="14084" width="48.42578125" style="51" customWidth="1"/>
    <col min="14085" max="14336" width="9.140625" style="51"/>
    <col min="14337" max="14339" width="42.7109375" style="51" customWidth="1"/>
    <col min="14340" max="14340" width="48.42578125" style="51" customWidth="1"/>
    <col min="14341" max="14592" width="9.140625" style="51"/>
    <col min="14593" max="14595" width="42.7109375" style="51" customWidth="1"/>
    <col min="14596" max="14596" width="48.42578125" style="51" customWidth="1"/>
    <col min="14597" max="14848" width="9.140625" style="51"/>
    <col min="14849" max="14851" width="42.7109375" style="51" customWidth="1"/>
    <col min="14852" max="14852" width="48.42578125" style="51" customWidth="1"/>
    <col min="14853" max="15104" width="9.140625" style="51"/>
    <col min="15105" max="15107" width="42.7109375" style="51" customWidth="1"/>
    <col min="15108" max="15108" width="48.42578125" style="51" customWidth="1"/>
    <col min="15109" max="15360" width="9.140625" style="51"/>
    <col min="15361" max="15363" width="42.7109375" style="51" customWidth="1"/>
    <col min="15364" max="15364" width="48.42578125" style="51" customWidth="1"/>
    <col min="15365" max="15616" width="9.140625" style="51"/>
    <col min="15617" max="15619" width="42.7109375" style="51" customWidth="1"/>
    <col min="15620" max="15620" width="48.42578125" style="51" customWidth="1"/>
    <col min="15621" max="15872" width="9.140625" style="51"/>
    <col min="15873" max="15875" width="42.7109375" style="51" customWidth="1"/>
    <col min="15876" max="15876" width="48.42578125" style="51" customWidth="1"/>
    <col min="15877" max="16128" width="9.140625" style="51"/>
    <col min="16129" max="16131" width="42.7109375" style="51" customWidth="1"/>
    <col min="16132" max="16132" width="48.42578125" style="51" customWidth="1"/>
    <col min="16133" max="16384" width="9.140625" style="51"/>
  </cols>
  <sheetData>
    <row r="1" spans="1:10" ht="0.95" customHeight="1" thickBot="1"/>
    <row r="2" spans="1:10" ht="36.75" thickTop="1" thickBot="1">
      <c r="A2" s="44" t="s">
        <v>119</v>
      </c>
      <c r="B2" s="45"/>
      <c r="C2" s="46" t="s">
        <v>100</v>
      </c>
      <c r="D2" s="47"/>
      <c r="E2" s="48">
        <v>1</v>
      </c>
      <c r="F2" s="48" t="s">
        <v>120</v>
      </c>
      <c r="I2" s="157" t="s">
        <v>121</v>
      </c>
      <c r="J2" s="159" t="s">
        <v>122</v>
      </c>
    </row>
    <row r="3" spans="1:10" ht="36.75" thickTop="1" thickBot="1">
      <c r="A3" s="52" t="s">
        <v>150</v>
      </c>
      <c r="B3" s="53"/>
      <c r="C3" s="53"/>
      <c r="D3" s="53"/>
      <c r="G3" s="162"/>
      <c r="H3" s="163"/>
      <c r="I3" s="158"/>
      <c r="J3" s="54"/>
    </row>
    <row r="4" spans="1:10" ht="28.5" thickBot="1">
      <c r="A4" s="55" t="s">
        <v>102</v>
      </c>
      <c r="B4" s="56" t="s">
        <v>103</v>
      </c>
      <c r="C4" s="56" t="s">
        <v>104</v>
      </c>
      <c r="D4" s="57" t="s">
        <v>105</v>
      </c>
      <c r="H4" s="164"/>
      <c r="I4" s="165"/>
      <c r="J4" s="160"/>
    </row>
    <row r="5" spans="1:10" ht="27.75" thickBot="1">
      <c r="A5" s="53" t="s">
        <v>61</v>
      </c>
      <c r="B5" s="58" t="s">
        <v>61</v>
      </c>
      <c r="C5" s="58" t="s">
        <v>61</v>
      </c>
      <c r="D5" s="59" t="str">
        <f>A5</f>
        <v>Raw Materials</v>
      </c>
      <c r="E5" s="48">
        <v>2</v>
      </c>
      <c r="F5" s="48" t="s">
        <v>126</v>
      </c>
      <c r="I5" s="60"/>
      <c r="J5" s="60"/>
    </row>
    <row r="6" spans="1:10" ht="27.75" thickBot="1">
      <c r="A6" s="53" t="s">
        <v>106</v>
      </c>
      <c r="B6" s="58" t="s">
        <v>127</v>
      </c>
      <c r="C6" s="58" t="s">
        <v>108</v>
      </c>
      <c r="D6" s="59" t="str">
        <f>A6</f>
        <v>Inventory</v>
      </c>
      <c r="G6" s="162"/>
      <c r="H6" s="163"/>
      <c r="I6" s="158"/>
      <c r="J6" s="54"/>
    </row>
    <row r="7" spans="1:10" ht="27.75" thickBot="1">
      <c r="A7" s="61"/>
      <c r="B7" s="58" t="s">
        <v>111</v>
      </c>
      <c r="C7" s="58" t="s">
        <v>110</v>
      </c>
      <c r="D7" s="53"/>
      <c r="H7" s="164"/>
      <c r="I7" s="165"/>
      <c r="J7" s="160"/>
    </row>
    <row r="8" spans="1:10" ht="27.75" thickBot="1">
      <c r="A8" s="62"/>
      <c r="B8" s="58"/>
      <c r="C8" s="58" t="s">
        <v>52</v>
      </c>
      <c r="D8" s="53"/>
      <c r="E8" s="48">
        <v>3</v>
      </c>
      <c r="F8" s="48" t="s">
        <v>129</v>
      </c>
      <c r="I8" s="60"/>
      <c r="J8" s="60"/>
    </row>
    <row r="9" spans="1:10" ht="27.75" thickBot="1">
      <c r="A9" s="63">
        <v>30000</v>
      </c>
      <c r="B9" s="64"/>
      <c r="C9" s="65"/>
      <c r="D9" s="66"/>
      <c r="G9" s="162"/>
      <c r="H9" s="163"/>
      <c r="I9" s="158"/>
      <c r="J9" s="54"/>
    </row>
    <row r="10" spans="1:10" ht="27.75" thickBot="1">
      <c r="A10" s="67" t="s">
        <v>62</v>
      </c>
      <c r="B10" s="68" t="s">
        <v>89</v>
      </c>
      <c r="C10" s="69"/>
      <c r="D10" s="70" t="str">
        <f>A10</f>
        <v>Work In Process</v>
      </c>
      <c r="H10" s="164"/>
      <c r="I10" s="165"/>
      <c r="J10" s="160"/>
    </row>
    <row r="11" spans="1:10" ht="27.75" thickBot="1">
      <c r="A11" s="53" t="s">
        <v>106</v>
      </c>
      <c r="B11" s="58" t="str">
        <f>C6</f>
        <v>Requistioned</v>
      </c>
      <c r="C11" s="58" t="s">
        <v>113</v>
      </c>
      <c r="D11" s="59" t="str">
        <f>A11</f>
        <v>Inventory</v>
      </c>
      <c r="E11" s="48">
        <v>4</v>
      </c>
      <c r="F11" s="48" t="s">
        <v>131</v>
      </c>
      <c r="I11" s="60"/>
      <c r="J11" s="60"/>
    </row>
    <row r="12" spans="1:10" ht="27.75" thickBot="1">
      <c r="A12" s="53"/>
      <c r="B12" s="71"/>
      <c r="C12" s="58" t="s">
        <v>114</v>
      </c>
      <c r="D12" s="53"/>
      <c r="G12" s="162"/>
      <c r="H12" s="163"/>
      <c r="I12" s="158"/>
      <c r="J12" s="54"/>
    </row>
    <row r="13" spans="1:10" ht="27.75" thickBot="1">
      <c r="A13" s="53"/>
      <c r="B13" s="58" t="s">
        <v>90</v>
      </c>
      <c r="C13" s="58" t="s">
        <v>115</v>
      </c>
      <c r="D13" s="53"/>
      <c r="H13" s="164"/>
      <c r="I13" s="165"/>
      <c r="J13" s="160"/>
    </row>
    <row r="14" spans="1:10" ht="27.75" thickBot="1">
      <c r="A14" s="53"/>
      <c r="B14" s="71"/>
      <c r="C14" s="58" t="s">
        <v>116</v>
      </c>
      <c r="D14" s="53"/>
      <c r="E14" s="48">
        <v>5</v>
      </c>
      <c r="F14" s="48" t="s">
        <v>133</v>
      </c>
      <c r="I14" s="60"/>
      <c r="J14" s="60"/>
    </row>
    <row r="15" spans="1:10" ht="27.75" thickBot="1">
      <c r="A15" s="53"/>
      <c r="B15" s="58" t="s">
        <v>117</v>
      </c>
      <c r="C15" s="58" t="s">
        <v>52</v>
      </c>
      <c r="D15" s="53"/>
      <c r="G15" s="162"/>
      <c r="H15" s="163"/>
      <c r="I15" s="158"/>
      <c r="J15" s="54"/>
    </row>
    <row r="16" spans="1:10" ht="27.75" thickBot="1">
      <c r="A16" s="62">
        <v>35000</v>
      </c>
      <c r="B16" s="71"/>
      <c r="C16" s="66"/>
      <c r="D16" s="66"/>
      <c r="H16" s="164"/>
      <c r="I16" s="165"/>
      <c r="J16" s="160"/>
    </row>
    <row r="17" spans="1:10" ht="27.75" thickBot="1">
      <c r="A17" s="67" t="s">
        <v>63</v>
      </c>
      <c r="B17" s="68" t="str">
        <f>C11</f>
        <v>Cost of Goods</v>
      </c>
      <c r="C17" s="68" t="s">
        <v>113</v>
      </c>
      <c r="D17" s="70" t="str">
        <f>A17</f>
        <v>Finished Goods</v>
      </c>
      <c r="E17" s="48">
        <v>6</v>
      </c>
      <c r="F17" s="48" t="s">
        <v>135</v>
      </c>
    </row>
    <row r="18" spans="1:10" ht="27.75" thickBot="1">
      <c r="A18" s="53" t="s">
        <v>106</v>
      </c>
      <c r="B18" s="58" t="str">
        <f>C12</f>
        <v>Manufactured</v>
      </c>
      <c r="C18" s="58" t="s">
        <v>118</v>
      </c>
      <c r="D18" s="59" t="str">
        <f>A18</f>
        <v>Inventory</v>
      </c>
      <c r="G18" s="162"/>
      <c r="H18" s="163"/>
      <c r="I18" s="158"/>
      <c r="J18" s="54"/>
    </row>
    <row r="19" spans="1:10" ht="27.75" thickBot="1">
      <c r="A19" s="72">
        <v>35000</v>
      </c>
      <c r="B19" s="73"/>
      <c r="C19" s="74"/>
      <c r="D19" s="75"/>
      <c r="H19" s="166"/>
      <c r="I19" s="167"/>
      <c r="J19" s="161"/>
    </row>
    <row r="20" spans="1:10" ht="27.75" thickBot="1">
      <c r="A20" s="134">
        <f>+SUM(A9:A19)</f>
        <v>100000</v>
      </c>
      <c r="B20" s="51" t="s">
        <v>138</v>
      </c>
      <c r="D20" s="134">
        <f>+SUM(D9:D19)</f>
        <v>0</v>
      </c>
      <c r="E20" s="76"/>
      <c r="G20" s="162"/>
      <c r="H20" s="163"/>
      <c r="I20" s="158"/>
      <c r="J20" s="54"/>
    </row>
    <row r="21" spans="1:10" ht="27.75" thickBot="1">
      <c r="D21" s="76"/>
      <c r="E21" s="76"/>
      <c r="H21" s="164"/>
      <c r="I21" s="165"/>
      <c r="J21" s="160"/>
    </row>
    <row r="22" spans="1:10">
      <c r="D22" s="76"/>
    </row>
  </sheetData>
  <pageMargins left="0.7" right="0.7" top="0.75" bottom="0.75" header="0.3" footer="0.3"/>
  <pageSetup scale="41" orientation="landscape" blackAndWhite="1" horizontalDpi="360" verticalDpi="36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9E1F1-B4FC-473F-83D7-7FE08440C5FB}">
  <sheetPr>
    <tabColor theme="0"/>
    <pageSetUpPr fitToPage="1"/>
  </sheetPr>
  <dimension ref="A1:G18"/>
  <sheetViews>
    <sheetView zoomScaleNormal="100" workbookViewId="0">
      <selection activeCell="G9" sqref="G9"/>
    </sheetView>
  </sheetViews>
  <sheetFormatPr defaultRowHeight="20.25"/>
  <cols>
    <col min="1" max="1" width="50.7109375" style="1" customWidth="1"/>
    <col min="2" max="2" width="17.140625" style="105" bestFit="1" customWidth="1"/>
    <col min="3" max="3" width="16.85546875" style="105" customWidth="1"/>
    <col min="4" max="4" width="8.7109375" style="105" customWidth="1"/>
    <col min="5" max="5" width="16" style="1" customWidth="1"/>
    <col min="6" max="6" width="7.7109375" style="1" customWidth="1"/>
    <col min="7" max="7" width="16" style="1" customWidth="1"/>
    <col min="8" max="16384" width="9.140625" style="1"/>
  </cols>
  <sheetData>
    <row r="1" spans="1:7" ht="26.25">
      <c r="A1" s="77" t="s">
        <v>139</v>
      </c>
      <c r="B1" s="78"/>
      <c r="C1" s="78"/>
      <c r="D1" s="78"/>
      <c r="E1" s="172" t="s">
        <v>18</v>
      </c>
    </row>
    <row r="2" spans="1:7" ht="26.25">
      <c r="A2" s="77" t="s">
        <v>151</v>
      </c>
      <c r="B2" s="78"/>
      <c r="C2" s="78"/>
      <c r="D2" s="78"/>
    </row>
    <row r="3" spans="1:7" ht="78" customHeight="1">
      <c r="A3" s="79"/>
      <c r="B3" s="80" t="s">
        <v>140</v>
      </c>
      <c r="C3" s="81" t="s">
        <v>141</v>
      </c>
      <c r="D3" s="81"/>
      <c r="E3" s="82" t="s">
        <v>142</v>
      </c>
      <c r="F3" s="82"/>
      <c r="G3" s="82" t="s">
        <v>143</v>
      </c>
    </row>
    <row r="4" spans="1:7" ht="27.75" customHeight="1">
      <c r="A4" s="83" t="s">
        <v>144</v>
      </c>
      <c r="B4" s="84">
        <v>1</v>
      </c>
      <c r="C4" s="84">
        <v>2</v>
      </c>
      <c r="D4" s="84"/>
    </row>
    <row r="5" spans="1:7" ht="9.9499999999999993" customHeight="1" thickBot="1">
      <c r="A5" s="79"/>
      <c r="B5" s="85"/>
      <c r="C5" s="85"/>
      <c r="D5" s="85"/>
    </row>
    <row r="6" spans="1:7" ht="27.75" customHeight="1" thickBot="1">
      <c r="A6" s="86" t="s">
        <v>145</v>
      </c>
      <c r="B6" s="87"/>
      <c r="C6" s="88"/>
      <c r="D6" s="286"/>
    </row>
    <row r="7" spans="1:7" ht="9.9499999999999993" customHeight="1" thickBot="1">
      <c r="A7" s="83"/>
      <c r="B7" s="89"/>
      <c r="C7" s="90"/>
      <c r="D7" s="287"/>
    </row>
    <row r="8" spans="1:7" ht="27.75" customHeight="1" thickBot="1">
      <c r="A8" s="91" t="s">
        <v>89</v>
      </c>
      <c r="B8" s="92"/>
      <c r="C8" s="88"/>
      <c r="D8" s="286"/>
    </row>
    <row r="9" spans="1:7" ht="27.75" customHeight="1" thickBot="1">
      <c r="A9" s="91" t="s">
        <v>90</v>
      </c>
      <c r="B9" s="92"/>
      <c r="C9" s="88"/>
      <c r="D9" s="290" t="s">
        <v>152</v>
      </c>
      <c r="E9" s="289"/>
      <c r="F9" s="93" t="s">
        <v>146</v>
      </c>
      <c r="G9" s="88"/>
    </row>
    <row r="10" spans="1:7" ht="27.75" customHeight="1" thickBot="1">
      <c r="A10" s="95" t="s">
        <v>147</v>
      </c>
      <c r="B10" s="96"/>
      <c r="C10" s="97"/>
      <c r="D10" s="290" t="s">
        <v>152</v>
      </c>
      <c r="E10" s="289"/>
      <c r="F10" s="93" t="s">
        <v>146</v>
      </c>
      <c r="G10" s="88"/>
    </row>
    <row r="11" spans="1:7" ht="27.75" customHeight="1" thickBot="1">
      <c r="A11" s="91" t="s">
        <v>148</v>
      </c>
      <c r="B11" s="92"/>
      <c r="C11" s="88"/>
      <c r="D11" s="286"/>
    </row>
    <row r="12" spans="1:7" ht="27.75" customHeight="1" thickBot="1">
      <c r="A12" s="79" t="s">
        <v>67</v>
      </c>
      <c r="B12" s="88"/>
      <c r="C12" s="88"/>
      <c r="D12" s="286"/>
    </row>
    <row r="13" spans="1:7" ht="27.75" customHeight="1" thickBot="1">
      <c r="A13" s="86" t="s">
        <v>149</v>
      </c>
      <c r="B13" s="98"/>
      <c r="C13" s="98"/>
      <c r="D13" s="288"/>
    </row>
    <row r="14" spans="1:7">
      <c r="A14" s="99"/>
      <c r="B14" s="78"/>
      <c r="C14" s="100"/>
      <c r="D14" s="100"/>
    </row>
    <row r="15" spans="1:7">
      <c r="A15" s="99"/>
      <c r="B15" s="100"/>
      <c r="C15" s="100"/>
      <c r="D15" s="100"/>
    </row>
    <row r="16" spans="1:7">
      <c r="A16" s="101"/>
      <c r="B16" s="100"/>
      <c r="C16" s="100"/>
      <c r="D16" s="100"/>
    </row>
    <row r="17" spans="1:4">
      <c r="A17" s="101"/>
      <c r="B17" s="102"/>
      <c r="C17" s="103"/>
      <c r="D17" s="103"/>
    </row>
    <row r="18" spans="1:4">
      <c r="A18" s="104"/>
      <c r="B18" s="78"/>
      <c r="C18" s="78"/>
      <c r="D18" s="78"/>
    </row>
  </sheetData>
  <pageMargins left="0.7" right="0.7" top="0.75" bottom="0.75" header="0.3" footer="0.3"/>
  <pageSetup scale="9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Jeff Hillard</dc:creator>
  <cp:keywords/>
  <dc:description/>
  <cp:lastModifiedBy/>
  <cp:revision/>
  <dcterms:created xsi:type="dcterms:W3CDTF">2008-10-24T11:50:00Z</dcterms:created>
  <dcterms:modified xsi:type="dcterms:W3CDTF">2023-01-23T21:54:11Z</dcterms:modified>
  <cp:category/>
  <cp:contentStatus/>
</cp:coreProperties>
</file>