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1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a796b99fb845a499/Desktop/a Practical Accounting/a Practical Managerial Acct/Drafts/Source Videos and files/mod 4 ABC/"/>
    </mc:Choice>
  </mc:AlternateContent>
  <xr:revisionPtr revIDLastSave="0" documentId="8_{0D8572AF-CBFA-48B2-9B0C-B5785225F7D7}" xr6:coauthVersionLast="47" xr6:coauthVersionMax="47" xr10:uidLastSave="{00000000-0000-0000-0000-000000000000}"/>
  <bookViews>
    <workbookView xWindow="-120" yWindow="-120" windowWidth="24240" windowHeight="13020" xr2:uid="{4C0314FE-75E9-4486-851B-FB64D1E2BED3}"/>
  </bookViews>
  <sheets>
    <sheet name="Cover" sheetId="11" r:id="rId1"/>
    <sheet name="Overview" sheetId="12" r:id="rId2"/>
    <sheet name="Comparison" sheetId="4" r:id="rId3"/>
    <sheet name="Example" sheetId="1" r:id="rId4"/>
    <sheet name="Coffee" sheetId="13" r:id="rId5"/>
    <sheet name="Coffee ABC" sheetId="7" r:id="rId6"/>
    <sheet name="Coffee Worksheet" sheetId="15" r:id="rId7"/>
    <sheet name="Extra Worksheet1" sheetId="16" r:id="rId8"/>
    <sheet name="Extra Worksheet 2" sheetId="17" r:id="rId9"/>
    <sheet name="Strategies" sheetId="14" r:id="rId10"/>
    <sheet name="Results" sheetId="9" r:id="rId11"/>
  </sheets>
  <definedNames>
    <definedName name="_xlnm.Print_Area" localSheetId="4">Coffee!$A$1:$N$17</definedName>
    <definedName name="_xlnm.Print_Area" localSheetId="5">'Coffee ABC'!$A$1:$M$25</definedName>
    <definedName name="_xlnm.Print_Area" localSheetId="6">'Coffee Worksheet'!$A$1:$M$25</definedName>
    <definedName name="_xlnm.Print_Area" localSheetId="2">Comparison!$A$1:$H$9</definedName>
    <definedName name="_xlnm.Print_Area" localSheetId="0">Cover!$A$1:$E$16</definedName>
    <definedName name="_xlnm.Print_Area" localSheetId="8">'Extra Worksheet 2'!$A$1:$M$25</definedName>
    <definedName name="_xlnm.Print_Area" localSheetId="7">'Extra Worksheet1'!$A$1:$M$25</definedName>
    <definedName name="_xlnm.Print_Area" localSheetId="1">Overview!$A$1:$B$22</definedName>
    <definedName name="_xlnm.Print_Area" localSheetId="10">Results!$F$1:$M$6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2" i="17" l="1"/>
  <c r="K20" i="17"/>
  <c r="H20" i="17"/>
  <c r="E20" i="17"/>
  <c r="I19" i="17"/>
  <c r="L19" i="17" s="1"/>
  <c r="H16" i="17"/>
  <c r="K16" i="17" s="1"/>
  <c r="E16" i="17"/>
  <c r="P15" i="17"/>
  <c r="O15" i="17"/>
  <c r="I15" i="17"/>
  <c r="L15" i="17" s="1"/>
  <c r="P14" i="17"/>
  <c r="O14" i="17"/>
  <c r="N14" i="17"/>
  <c r="K13" i="17"/>
  <c r="H12" i="17"/>
  <c r="K12" i="17" s="1"/>
  <c r="E12" i="17"/>
  <c r="L11" i="17"/>
  <c r="J11" i="17"/>
  <c r="I11" i="17"/>
  <c r="P8" i="17"/>
  <c r="O8" i="17"/>
  <c r="E8" i="17"/>
  <c r="K7" i="17"/>
  <c r="H7" i="17"/>
  <c r="E7" i="17"/>
  <c r="L6" i="17"/>
  <c r="I6" i="17"/>
  <c r="P2" i="17"/>
  <c r="O2" i="17"/>
  <c r="M1" i="17"/>
  <c r="J1" i="17"/>
  <c r="O15" i="16"/>
  <c r="P15" i="16"/>
  <c r="P8" i="16"/>
  <c r="O8" i="16"/>
  <c r="B22" i="16"/>
  <c r="K20" i="16"/>
  <c r="H20" i="16"/>
  <c r="E20" i="16"/>
  <c r="I19" i="16"/>
  <c r="L19" i="16" s="1"/>
  <c r="H16" i="16"/>
  <c r="K16" i="16" s="1"/>
  <c r="E16" i="16"/>
  <c r="L15" i="16"/>
  <c r="I15" i="16"/>
  <c r="P14" i="16"/>
  <c r="O14" i="16"/>
  <c r="N14" i="16"/>
  <c r="K13" i="16"/>
  <c r="H12" i="16"/>
  <c r="K12" i="16" s="1"/>
  <c r="E12" i="16"/>
  <c r="J11" i="16"/>
  <c r="I11" i="16"/>
  <c r="L11" i="16" s="1"/>
  <c r="E8" i="16"/>
  <c r="H7" i="16"/>
  <c r="K7" i="16" s="1"/>
  <c r="E7" i="16"/>
  <c r="I6" i="16"/>
  <c r="L6" i="16" s="1"/>
  <c r="P2" i="16"/>
  <c r="O2" i="16"/>
  <c r="M1" i="16"/>
  <c r="I6" i="15"/>
  <c r="E8" i="15"/>
  <c r="E7" i="15"/>
  <c r="E20" i="15"/>
  <c r="E12" i="15"/>
  <c r="E16" i="15"/>
  <c r="I19" i="15"/>
  <c r="L19" i="15" s="1"/>
  <c r="H20" i="15"/>
  <c r="B22" i="15"/>
  <c r="I15" i="15"/>
  <c r="L15" i="15" s="1"/>
  <c r="N14" i="15"/>
  <c r="O13" i="15"/>
  <c r="K13" i="15"/>
  <c r="H12" i="15"/>
  <c r="K12" i="15" s="1"/>
  <c r="I11" i="15"/>
  <c r="L11" i="15" s="1"/>
  <c r="P7" i="15"/>
  <c r="P13" i="15" s="1"/>
  <c r="O7" i="15"/>
  <c r="P6" i="15"/>
  <c r="P12" i="15" s="1"/>
  <c r="O6" i="15"/>
  <c r="O12" i="15" s="1"/>
  <c r="L6" i="15"/>
  <c r="O2" i="15"/>
  <c r="K2" i="15"/>
  <c r="M1" i="15" s="1"/>
  <c r="H2" i="15"/>
  <c r="J1" i="15" s="1"/>
  <c r="N14" i="7"/>
  <c r="K13" i="7"/>
  <c r="P7" i="7"/>
  <c r="P13" i="7" s="1"/>
  <c r="P6" i="7"/>
  <c r="P12" i="7" s="1"/>
  <c r="O7" i="7"/>
  <c r="O13" i="7" s="1"/>
  <c r="O6" i="7"/>
  <c r="O12" i="7" s="1"/>
  <c r="K2" i="7"/>
  <c r="P2" i="7" s="1"/>
  <c r="H2" i="7"/>
  <c r="O2" i="7" s="1"/>
  <c r="J1" i="16" l="1"/>
  <c r="J11" i="15"/>
  <c r="H7" i="15"/>
  <c r="K7" i="15" s="1"/>
  <c r="H16" i="15"/>
  <c r="K16" i="15" s="1"/>
  <c r="K20" i="15"/>
  <c r="P9" i="15"/>
  <c r="P2" i="15"/>
  <c r="K15" i="7"/>
  <c r="K19" i="7"/>
  <c r="H19" i="7"/>
  <c r="C19" i="7"/>
  <c r="A19" i="7"/>
  <c r="B19" i="7"/>
  <c r="H15" i="7"/>
  <c r="D15" i="7"/>
  <c r="C15" i="7"/>
  <c r="B15" i="7"/>
  <c r="A15" i="7"/>
  <c r="K11" i="7"/>
  <c r="H11" i="7"/>
  <c r="D11" i="7"/>
  <c r="C12" i="7"/>
  <c r="I12" i="13"/>
  <c r="I15" i="13"/>
  <c r="I14" i="13"/>
  <c r="I13" i="13"/>
  <c r="B12" i="7"/>
  <c r="K6" i="7"/>
  <c r="M9" i="7" s="1"/>
  <c r="H6" i="7"/>
  <c r="J9" i="7" s="1"/>
  <c r="C7" i="7"/>
  <c r="B7" i="7"/>
  <c r="H11" i="13"/>
  <c r="J16" i="13"/>
  <c r="H15" i="13"/>
  <c r="H10" i="13"/>
  <c r="F10" i="13"/>
  <c r="J8" i="13"/>
  <c r="H9" i="13"/>
  <c r="F9" i="13"/>
  <c r="F11" i="13" s="1"/>
  <c r="O9" i="15" l="1"/>
  <c r="J10" i="13"/>
  <c r="J9" i="13"/>
  <c r="M24" i="7"/>
  <c r="J24" i="7"/>
  <c r="B22" i="7"/>
  <c r="I19" i="7"/>
  <c r="L19" i="7" s="1"/>
  <c r="E19" i="7"/>
  <c r="H20" i="7" s="1"/>
  <c r="I15" i="7"/>
  <c r="L15" i="7" s="1"/>
  <c r="I11" i="7"/>
  <c r="L11" i="7" s="1"/>
  <c r="E11" i="7"/>
  <c r="H12" i="7" s="1"/>
  <c r="K12" i="7" s="1"/>
  <c r="I6" i="7"/>
  <c r="L6" i="7" s="1"/>
  <c r="E6" i="7"/>
  <c r="H7" i="7" s="1"/>
  <c r="K7" i="7" s="1"/>
  <c r="M1" i="7"/>
  <c r="J1" i="7"/>
  <c r="P14" i="15" l="1"/>
  <c r="P16" i="15" s="1"/>
  <c r="O14" i="15"/>
  <c r="O16" i="15" s="1"/>
  <c r="J11" i="13"/>
  <c r="J17" i="13" s="1"/>
  <c r="K20" i="7"/>
  <c r="J11" i="7"/>
  <c r="M11" i="7"/>
  <c r="E15" i="7"/>
  <c r="M15" i="7" s="1"/>
  <c r="J6" i="7"/>
  <c r="J19" i="7"/>
  <c r="M19" i="7"/>
  <c r="M6" i="7"/>
  <c r="M10" i="7" l="1"/>
  <c r="P8" i="7"/>
  <c r="P9" i="7" s="1"/>
  <c r="J10" i="7"/>
  <c r="O8" i="7"/>
  <c r="O9" i="7" s="1"/>
  <c r="H16" i="7"/>
  <c r="K16" i="7" s="1"/>
  <c r="J15" i="7"/>
  <c r="J22" i="7" s="1"/>
  <c r="O15" i="7" s="1"/>
  <c r="M22" i="7"/>
  <c r="P15" i="7" s="1"/>
  <c r="M25" i="7" l="1"/>
  <c r="P14" i="7"/>
  <c r="P16" i="7" s="1"/>
  <c r="J25" i="7"/>
  <c r="O14" i="7"/>
  <c r="O16" i="7" s="1"/>
  <c r="A42" i="1"/>
  <c r="A41" i="1"/>
  <c r="A40" i="1"/>
  <c r="G38" i="1"/>
  <c r="F38" i="1"/>
  <c r="E38" i="1"/>
  <c r="D38" i="1"/>
  <c r="C38" i="1"/>
  <c r="E37" i="1"/>
  <c r="D37" i="1"/>
  <c r="C37" i="1"/>
  <c r="E32" i="1"/>
  <c r="E39" i="1" s="1"/>
  <c r="C32" i="1"/>
  <c r="A50" i="1" s="1"/>
  <c r="G23" i="1"/>
  <c r="D15" i="1"/>
  <c r="D13" i="1"/>
  <c r="D16" i="1" s="1"/>
  <c r="E11" i="1"/>
  <c r="C11" i="1"/>
  <c r="F8" i="1"/>
  <c r="F34" i="1" s="1"/>
  <c r="F41" i="1" s="1"/>
  <c r="E8" i="1"/>
  <c r="D8" i="1"/>
  <c r="G8" i="1" s="1"/>
  <c r="F7" i="1"/>
  <c r="G7" i="1" s="1"/>
  <c r="E7" i="1"/>
  <c r="E13" i="1" s="1"/>
  <c r="D7" i="1"/>
  <c r="D11" i="1" s="1"/>
  <c r="C7" i="1"/>
  <c r="C13" i="1" s="1"/>
  <c r="G5" i="1"/>
  <c r="F32" i="1" s="1"/>
  <c r="C15" i="1" l="1"/>
  <c r="C16" i="1" s="1"/>
  <c r="B34" i="1"/>
  <c r="E34" i="1"/>
  <c r="E41" i="1" s="1"/>
  <c r="C34" i="1"/>
  <c r="F39" i="1"/>
  <c r="F37" i="1"/>
  <c r="F31" i="1" s="1"/>
  <c r="E15" i="1"/>
  <c r="E16" i="1" s="1"/>
  <c r="C33" i="1"/>
  <c r="E33" i="1"/>
  <c r="E40" i="1" s="1"/>
  <c r="G6" i="1"/>
  <c r="B33" i="1"/>
  <c r="D34" i="1"/>
  <c r="D41" i="1" s="1"/>
  <c r="B32" i="1"/>
  <c r="A48" i="1" s="1"/>
  <c r="D33" i="1"/>
  <c r="D40" i="1" s="1"/>
  <c r="F11" i="1"/>
  <c r="G11" i="1" s="1"/>
  <c r="C39" i="1"/>
  <c r="D32" i="1"/>
  <c r="F33" i="1"/>
  <c r="F40" i="1" s="1"/>
  <c r="F13" i="1"/>
  <c r="E43" i="1" l="1"/>
  <c r="E45" i="1" s="1"/>
  <c r="B35" i="1"/>
  <c r="D35" i="1"/>
  <c r="D42" i="1" s="1"/>
  <c r="E35" i="1"/>
  <c r="E42" i="1" s="1"/>
  <c r="C35" i="1"/>
  <c r="A49" i="1"/>
  <c r="F15" i="1"/>
  <c r="F16" i="1" s="1"/>
  <c r="G33" i="1"/>
  <c r="C40" i="1"/>
  <c r="G40" i="1" s="1"/>
  <c r="F35" i="1"/>
  <c r="F42" i="1" s="1"/>
  <c r="F43" i="1" s="1"/>
  <c r="C41" i="1"/>
  <c r="G41" i="1" s="1"/>
  <c r="G34" i="1"/>
  <c r="D39" i="1"/>
  <c r="G32" i="1"/>
  <c r="G13" i="1"/>
  <c r="F26" i="1" s="1"/>
  <c r="F27" i="1" s="1"/>
  <c r="F45" i="1" l="1"/>
  <c r="F29" i="1"/>
  <c r="G26" i="1"/>
  <c r="G15" i="1"/>
  <c r="G16" i="1"/>
  <c r="E26" i="1"/>
  <c r="E27" i="1" s="1"/>
  <c r="E29" i="1" s="1"/>
  <c r="C26" i="1"/>
  <c r="C27" i="1" s="1"/>
  <c r="D26" i="1"/>
  <c r="D27" i="1" s="1"/>
  <c r="D29" i="1" s="1"/>
  <c r="D43" i="1"/>
  <c r="D45" i="1" s="1"/>
  <c r="C42" i="1"/>
  <c r="G42" i="1" s="1"/>
  <c r="G35" i="1"/>
  <c r="G39" i="1"/>
  <c r="G43" i="1" s="1"/>
  <c r="G27" i="1" l="1"/>
  <c r="C29" i="1"/>
  <c r="G29" i="1" s="1"/>
  <c r="C43" i="1"/>
  <c r="C45" i="1" s="1"/>
  <c r="G45" i="1"/>
</calcChain>
</file>

<file path=xl/sharedStrings.xml><?xml version="1.0" encoding="utf-8"?>
<sst xmlns="http://schemas.openxmlformats.org/spreadsheetml/2006/main" count="420" uniqueCount="198">
  <si>
    <t>Practical Managerial Accounting</t>
  </si>
  <si>
    <t>Module 4</t>
  </si>
  <si>
    <t>Activity Based Costing (ABC) and</t>
  </si>
  <si>
    <t xml:space="preserve"> Cost Management Strategies</t>
  </si>
  <si>
    <t>Video Subjects</t>
  </si>
  <si>
    <t>Excel Sheets</t>
  </si>
  <si>
    <t>Overview and Terminology of ABC</t>
  </si>
  <si>
    <t>Overview</t>
  </si>
  <si>
    <t>Comparison of Flow of Costs: Traditional and ABC</t>
  </si>
  <si>
    <t>Comparison</t>
  </si>
  <si>
    <t>Example ABC / ABM- Logistics Operations</t>
  </si>
  <si>
    <t>Example</t>
  </si>
  <si>
    <t>Your Own Coffee Shop: ABC Computation</t>
  </si>
  <si>
    <t>Coffee and Coffee ABC</t>
  </si>
  <si>
    <t>Coffee Worksheet and Extra Worksheet 1 &amp; 2</t>
  </si>
  <si>
    <t>Cost Management Strategies and Results</t>
  </si>
  <si>
    <t>Strategies and Results</t>
  </si>
  <si>
    <t>© Practical Accounting LLC</t>
  </si>
  <si>
    <t>© Practical Accounting 2010-2022</t>
  </si>
  <si>
    <r>
      <t xml:space="preserve">Overview and </t>
    </r>
    <r>
      <rPr>
        <u/>
        <sz val="28"/>
        <color theme="4"/>
        <rFont val="Verdana"/>
        <family val="2"/>
      </rPr>
      <t>Terminology</t>
    </r>
    <r>
      <rPr>
        <u/>
        <sz val="28"/>
        <rFont val="Verdana"/>
        <family val="2"/>
      </rPr>
      <t xml:space="preserve"> of ABC</t>
    </r>
  </si>
  <si>
    <t>Why ABC ?</t>
  </si>
  <si>
    <r>
      <rPr>
        <b/>
        <sz val="20"/>
        <color theme="4"/>
        <rFont val="Verdana"/>
        <family val="2"/>
      </rPr>
      <t xml:space="preserve">Activity Based Costing (ABC) </t>
    </r>
    <r>
      <rPr>
        <sz val="20"/>
        <rFont val="Verdana"/>
        <family val="2"/>
      </rPr>
      <t>was </t>
    </r>
    <r>
      <rPr>
        <sz val="20"/>
        <color rgb="FF202124"/>
        <rFont val="Roboto"/>
      </rPr>
      <t xml:space="preserve">first defined in the late 1980s by Kaplan and Bruns to help </t>
    </r>
    <r>
      <rPr>
        <b/>
        <sz val="20"/>
        <color rgb="FF202124"/>
        <rFont val="Roboto"/>
      </rPr>
      <t xml:space="preserve">managers </t>
    </r>
    <r>
      <rPr>
        <sz val="20"/>
        <rFont val="Verdana"/>
        <family val="2"/>
      </rPr>
      <t>to better understand</t>
    </r>
  </si>
  <si>
    <r>
      <rPr>
        <b/>
        <sz val="20"/>
        <rFont val="Verdana"/>
        <family val="2"/>
      </rPr>
      <t>product and customer net profitability and make better decisions.</t>
    </r>
    <r>
      <rPr>
        <sz val="20"/>
        <rFont val="Verdana"/>
        <family val="2"/>
      </rPr>
      <t xml:space="preserve"> </t>
    </r>
  </si>
  <si>
    <t>What is ABC?</t>
  </si>
  <si>
    <r>
      <t xml:space="preserve">ABC focuses on </t>
    </r>
    <r>
      <rPr>
        <b/>
        <sz val="20"/>
        <rFont val="Verdana"/>
        <family val="2"/>
      </rPr>
      <t xml:space="preserve">Indirect Manufacturing Overhead Costs(MOH) </t>
    </r>
    <r>
      <rPr>
        <sz val="20"/>
        <rFont val="Verdana"/>
        <family val="2"/>
      </rPr>
      <t>and how they are allocated/applied/charged to products or customers.</t>
    </r>
  </si>
  <si>
    <t>How does  ABC Work?</t>
  </si>
  <si>
    <r>
      <t>ABC first defines</t>
    </r>
    <r>
      <rPr>
        <b/>
        <sz val="20"/>
        <color theme="4"/>
        <rFont val="Verdana"/>
        <family val="2"/>
      </rPr>
      <t xml:space="preserve"> COST POOLS</t>
    </r>
    <r>
      <rPr>
        <sz val="20"/>
        <color theme="4"/>
        <rFont val="Verdana"/>
        <family val="2"/>
      </rPr>
      <t xml:space="preserve"> of similar costs</t>
    </r>
    <r>
      <rPr>
        <sz val="20"/>
        <rFont val="Verdana"/>
        <family val="2"/>
      </rPr>
      <t xml:space="preserve"> then identifies</t>
    </r>
    <r>
      <rPr>
        <b/>
        <sz val="20"/>
        <color theme="4"/>
        <rFont val="Verdana"/>
        <family val="2"/>
      </rPr>
      <t xml:space="preserve"> COST DRIVERS</t>
    </r>
    <r>
      <rPr>
        <sz val="20"/>
        <color theme="4"/>
        <rFont val="Verdana"/>
        <family val="2"/>
      </rPr>
      <t xml:space="preserve"> that make the costs happen in each cost pool.</t>
    </r>
  </si>
  <si>
    <t>The Before During and After process is the same, just done multiple times.</t>
  </si>
  <si>
    <t>When should ABC be used?</t>
  </si>
  <si>
    <r>
      <t>There are Costs to design and implement ABC, so the following</t>
    </r>
    <r>
      <rPr>
        <sz val="20"/>
        <color rgb="FFFF0000"/>
        <rFont val="Verdana"/>
        <family val="2"/>
      </rPr>
      <t xml:space="preserve"> conditions </t>
    </r>
    <r>
      <rPr>
        <sz val="20"/>
        <rFont val="Verdana"/>
        <family val="2"/>
      </rPr>
      <t>apply as potential BENEFITS</t>
    </r>
  </si>
  <si>
    <t>Higher MOH costs (automation, equipment, facilities, support) in relation to Direct Labor.</t>
  </si>
  <si>
    <t>Both simple and complex products or customers in the business.   Or a mix of low and high volume products - Setup Costs.</t>
  </si>
  <si>
    <t>Changing production processes or more  information from your accounting systems.</t>
  </si>
  <si>
    <t>What is ABM?</t>
  </si>
  <si>
    <r>
      <t xml:space="preserve">ACTIVITY BASED MANAGEMENT (ABM) </t>
    </r>
    <r>
      <rPr>
        <sz val="20"/>
        <color theme="4"/>
        <rFont val="Verdana"/>
        <family val="2"/>
      </rPr>
      <t>uses the better information to REDUCE COSTS including reducing Cost Drivers and waste.</t>
    </r>
  </si>
  <si>
    <t>ABM also guides Pricing, Policy and Operations Decision Making.</t>
  </si>
  <si>
    <t>Traditional  Job Order or Process Costing</t>
  </si>
  <si>
    <t>Activity Based Costing</t>
  </si>
  <si>
    <t xml:space="preserve"> Indirect Costs</t>
  </si>
  <si>
    <t>Total Estimated Manufacturing Overhead Cost</t>
  </si>
  <si>
    <t>Estimated Cost Pool 1</t>
  </si>
  <si>
    <t>Estimated Cost Pool 2</t>
  </si>
  <si>
    <t>Estimated Cost Pool 3</t>
  </si>
  <si>
    <t>Allocation Base / Activity</t>
  </si>
  <si>
    <t>Total Estimated Direct Labor or Machine Hours</t>
  </si>
  <si>
    <t>Est. Cost Driver 1</t>
  </si>
  <si>
    <t>Est. Cost Driver 2</t>
  </si>
  <si>
    <t>Est. Cost Driver 3</t>
  </si>
  <si>
    <t xml:space="preserve"> Cost Applied</t>
  </si>
  <si>
    <t>Cost Objects: Jobs, Customers, Products or Services</t>
  </si>
  <si>
    <t>Example ABC / ABM- Comparison of Cost Charges - Logistics Operations</t>
  </si>
  <si>
    <t>Catalogs &gt;</t>
  </si>
  <si>
    <t>Women's</t>
  </si>
  <si>
    <t>Men's</t>
  </si>
  <si>
    <t>Home</t>
  </si>
  <si>
    <t>Activities V</t>
  </si>
  <si>
    <t>Fashion</t>
  </si>
  <si>
    <t>Décor</t>
  </si>
  <si>
    <t>Gifts</t>
  </si>
  <si>
    <t>Total</t>
  </si>
  <si>
    <t>Orders Processed  - 1</t>
  </si>
  <si>
    <t>Units per Order</t>
  </si>
  <si>
    <t>Units Picked  - 2</t>
  </si>
  <si>
    <t>Packages Shipped - 3</t>
  </si>
  <si>
    <t>Average Price per Unit</t>
  </si>
  <si>
    <t>Percentage Units Returned</t>
  </si>
  <si>
    <t>Units Returned - 4</t>
  </si>
  <si>
    <t>Revenue (Units Picked X Avg Price)</t>
  </si>
  <si>
    <t>Cost of Merchandise Sold</t>
  </si>
  <si>
    <t>Gross Profit</t>
  </si>
  <si>
    <t>OPERATIONS COSTS  (Cost Pools)</t>
  </si>
  <si>
    <t>Order Processing</t>
  </si>
  <si>
    <t>Picking Units</t>
  </si>
  <si>
    <t>Shipping Packages</t>
  </si>
  <si>
    <t>Processing Returns</t>
  </si>
  <si>
    <t>Total Operations Cost</t>
  </si>
  <si>
    <t>Allocation of Operations Cost Based on Percentage of Total Sales</t>
  </si>
  <si>
    <t>Percentage of Revenue</t>
  </si>
  <si>
    <t>% Reallocation of Operations Cost</t>
  </si>
  <si>
    <t>Old Net Profit by Group</t>
  </si>
  <si>
    <r>
      <t xml:space="preserve">Department Activities - Cost per Activity       </t>
    </r>
    <r>
      <rPr>
        <i/>
        <sz val="20"/>
        <rFont val="Arial"/>
        <family val="2"/>
      </rPr>
      <t>New Share of Total</t>
    </r>
  </si>
  <si>
    <t>of Orders Processed</t>
  </si>
  <si>
    <t>Order Processing - 1        a)</t>
  </si>
  <si>
    <t>Picking Units - 2</t>
  </si>
  <si>
    <t>Shipping Packages -3</t>
  </si>
  <si>
    <t>Returns Processed - 4</t>
  </si>
  <si>
    <t>of Order Proc Cost</t>
  </si>
  <si>
    <t>Operations Charges</t>
  </si>
  <si>
    <t>Order Processing - 1                      b)</t>
  </si>
  <si>
    <t>Total Operation Cost</t>
  </si>
  <si>
    <t>New ABC Net Profit by Group</t>
  </si>
  <si>
    <t>Sample Calculations</t>
  </si>
  <si>
    <t>Nike Distribution Center</t>
  </si>
  <si>
    <t>YOUR OWN COFFEE SHOP</t>
  </si>
  <si>
    <t xml:space="preserve">You own a coffee shop that sells both Plain and Specialty coffees.    </t>
  </si>
  <si>
    <t xml:space="preserve">Costs are currently not allocated by product however, you realize that you can pull the information from your accounting system.  </t>
  </si>
  <si>
    <t xml:space="preserve">Your ingredients (direct materials) include coffee, cream, cups, specialty flavorings and credit card processing fees.   </t>
  </si>
  <si>
    <t>Specialty coffees require more processing by your Baristas (Indirect Labor).  Review the information below and allocate Indirect</t>
  </si>
  <si>
    <t>costs by Traditional / Orders and ABC Cost Driver.</t>
  </si>
  <si>
    <t>Plain</t>
  </si>
  <si>
    <t>Specialty</t>
  </si>
  <si>
    <t xml:space="preserve">Orders </t>
  </si>
  <si>
    <t>Price / Cup - Total Revenue</t>
  </si>
  <si>
    <t>Revenue</t>
  </si>
  <si>
    <t>Direct Materials / Cup / Week</t>
  </si>
  <si>
    <t>Direct Materials</t>
  </si>
  <si>
    <t>Activity Cost Driver</t>
  </si>
  <si>
    <t>Indirect Cost Pools</t>
  </si>
  <si>
    <t>Barista Hours Worked</t>
  </si>
  <si>
    <t>Barista's (Indirect Labor)</t>
  </si>
  <si>
    <t>Machine Hours</t>
  </si>
  <si>
    <t>Equipment</t>
  </si>
  <si>
    <t>Orders Processed</t>
  </si>
  <si>
    <t>Facilities</t>
  </si>
  <si>
    <t>Total Indirect Costs</t>
  </si>
  <si>
    <t>Operating Income</t>
  </si>
  <si>
    <t>Your Own Coffee</t>
  </si>
  <si>
    <t xml:space="preserve">Total </t>
  </si>
  <si>
    <t>Allocation /</t>
  </si>
  <si>
    <t>Equals the Estimated</t>
  </si>
  <si>
    <t>Shop   Traditional</t>
  </si>
  <si>
    <t>Indirect</t>
  </si>
  <si>
    <t>Cost Driver</t>
  </si>
  <si>
    <t>Average Allocation</t>
  </si>
  <si>
    <t>Amount</t>
  </si>
  <si>
    <t>vs. ABC</t>
  </si>
  <si>
    <t>Cost</t>
  </si>
  <si>
    <t>(Units)</t>
  </si>
  <si>
    <t>Rate</t>
  </si>
  <si>
    <t>per</t>
  </si>
  <si>
    <t>Allocated</t>
  </si>
  <si>
    <t>Traditional</t>
  </si>
  <si>
    <t>Traditional Allocation</t>
  </si>
  <si>
    <t>Total Indirect Cost</t>
  </si>
  <si>
    <t>Orders</t>
  </si>
  <si>
    <t>Order</t>
  </si>
  <si>
    <t>Processed</t>
  </si>
  <si>
    <t>per Direct Labor Hour</t>
  </si>
  <si>
    <t>Indirect Cost</t>
  </si>
  <si>
    <t>=</t>
  </si>
  <si>
    <t># of Orders</t>
  </si>
  <si>
    <t>Operating Inc.</t>
  </si>
  <si>
    <t>= Cost Per Order</t>
  </si>
  <si>
    <t xml:space="preserve">per </t>
  </si>
  <si>
    <t>ABC</t>
  </si>
  <si>
    <t>Baristas (Ind Labor)</t>
  </si>
  <si>
    <t>Barista Hour</t>
  </si>
  <si>
    <t xml:space="preserve">   =</t>
  </si>
  <si>
    <t>per Barista Labor Hour</t>
  </si>
  <si>
    <t>Machine Hour</t>
  </si>
  <si>
    <t>per Machine Setup</t>
  </si>
  <si>
    <t>Order Processed</t>
  </si>
  <si>
    <t>per order</t>
  </si>
  <si>
    <t>Total Cost</t>
  </si>
  <si>
    <t>Same total Indirect Cost</t>
  </si>
  <si>
    <t xml:space="preserve"> Divided by Orders</t>
  </si>
  <si>
    <t>ABC Worksheet</t>
  </si>
  <si>
    <t>Coffee</t>
  </si>
  <si>
    <t>Allocatation</t>
  </si>
  <si>
    <t>Divide</t>
  </si>
  <si>
    <t>Base</t>
  </si>
  <si>
    <t>Cost Pool&gt;&gt;&gt;&gt;&gt;</t>
  </si>
  <si>
    <t>Extra 1</t>
  </si>
  <si>
    <t>Cost Object</t>
  </si>
  <si>
    <t>Extra 2</t>
  </si>
  <si>
    <t xml:space="preserve">Cost Management Strategies </t>
  </si>
  <si>
    <t>Manufacturing or Service</t>
  </si>
  <si>
    <t xml:space="preserve">ABC/ ABM </t>
  </si>
  <si>
    <r>
      <t>Activity Based Management (ABM) uses the</t>
    </r>
    <r>
      <rPr>
        <sz val="16"/>
        <color rgb="FFFF0000"/>
        <rFont val="Verdana"/>
        <family val="2"/>
      </rPr>
      <t xml:space="preserve"> better information </t>
    </r>
    <r>
      <rPr>
        <sz val="16"/>
        <color theme="4" tint="-0.499984740745262"/>
        <rFont val="Verdana"/>
        <family val="2"/>
      </rPr>
      <t xml:space="preserve">to REDUCE COSTS including </t>
    </r>
    <r>
      <rPr>
        <sz val="16"/>
        <color rgb="FFFF0000"/>
        <rFont val="Verdana"/>
        <family val="2"/>
      </rPr>
      <t>reducing Cost Drivers</t>
    </r>
  </si>
  <si>
    <t xml:space="preserve"> and waste.</t>
  </si>
  <si>
    <t>Just-in-time</t>
  </si>
  <si>
    <t>First developed by Toyota in the 1970's, JIT reduces inventory levels and related costs by having parts arrive from the</t>
  </si>
  <si>
    <r>
      <t xml:space="preserve">supplier Just In Time to be added to assembly.  Quality improvements also follow. </t>
    </r>
    <r>
      <rPr>
        <sz val="16"/>
        <color rgb="FFFF0000"/>
        <rFont val="Verdana"/>
        <family val="2"/>
      </rPr>
      <t>Car Seat Example.</t>
    </r>
  </si>
  <si>
    <t>Lean Manufacturing</t>
  </si>
  <si>
    <t>Evaluate your production processes for the Seven Areas of Waste</t>
  </si>
  <si>
    <t>Transportation</t>
  </si>
  <si>
    <t>Inventory</t>
  </si>
  <si>
    <t>Motion</t>
  </si>
  <si>
    <t>Waiting</t>
  </si>
  <si>
    <t>Overproduction</t>
  </si>
  <si>
    <t>Over-processing</t>
  </si>
  <si>
    <t>Defects</t>
  </si>
  <si>
    <t>Total Quality Mgmt.</t>
  </si>
  <si>
    <t>Classify your Costs of Quality then focus efforts on Prevention and Appraisal to Prevent Defects in your Processes</t>
  </si>
  <si>
    <t>Prevention</t>
  </si>
  <si>
    <t>Appraisal</t>
  </si>
  <si>
    <t>Internal Failure</t>
  </si>
  <si>
    <t>External Failure</t>
  </si>
  <si>
    <t>Theory of Constraints</t>
  </si>
  <si>
    <t>Eliminate Bottlenecks that cause costs and delays in your Production Process and Your Supply Chain.</t>
  </si>
  <si>
    <t>Bottleneck</t>
  </si>
  <si>
    <t>Ethical Competence</t>
  </si>
  <si>
    <t>Follow the IMA Ethical Standards for Improved Organizational Efficiency and Effectiveness.</t>
  </si>
  <si>
    <t>Results of Cost Management Strategies</t>
  </si>
  <si>
    <t>Improved information and communication for decision making</t>
  </si>
  <si>
    <t>a</t>
  </si>
  <si>
    <t xml:space="preserve">Reduced cost from improved efficiency of operations </t>
  </si>
  <si>
    <t>Improved financial performance. Operating profit and cash flow.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</si>
</sst>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0.0%"/>
    <numFmt numFmtId="167" formatCode="_(* #,##0.0_);_(* \(#,##0.0\);_(* &quot;-&quot;??_);_(@_)"/>
    <numFmt numFmtId="168" formatCode="_(* #,##0.0000_);_(* \(#,##0.0000\);_(* &quot;-&quot;??_);_(@_)"/>
  </numFmts>
  <fonts count="88">
    <font>
      <sz val="10"/>
      <name val="Arial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u/>
      <sz val="24"/>
      <name val="Arial"/>
      <family val="2"/>
    </font>
    <font>
      <u/>
      <sz val="24"/>
      <name val="Arial"/>
      <family val="2"/>
    </font>
    <font>
      <sz val="20"/>
      <name val="Arial"/>
      <family val="2"/>
    </font>
    <font>
      <u/>
      <sz val="20"/>
      <name val="Arial"/>
      <family val="2"/>
    </font>
    <font>
      <u val="singleAccounting"/>
      <sz val="20"/>
      <name val="Arial"/>
      <family val="2"/>
    </font>
    <font>
      <b/>
      <sz val="20"/>
      <name val="Arial"/>
      <family val="2"/>
    </font>
    <font>
      <i/>
      <sz val="20"/>
      <name val="Arial"/>
      <family val="2"/>
    </font>
    <font>
      <i/>
      <sz val="14"/>
      <name val="Arial"/>
      <family val="2"/>
    </font>
    <font>
      <b/>
      <sz val="12"/>
      <name val="Arial"/>
      <family val="2"/>
    </font>
    <font>
      <b/>
      <i/>
      <sz val="20"/>
      <name val="Arial"/>
      <family val="2"/>
    </font>
    <font>
      <b/>
      <i/>
      <u val="singleAccounting"/>
      <sz val="18"/>
      <name val="Arial"/>
      <family val="2"/>
    </font>
    <font>
      <b/>
      <i/>
      <sz val="18"/>
      <name val="Arial"/>
      <family val="2"/>
    </font>
    <font>
      <u/>
      <sz val="10"/>
      <color theme="10"/>
      <name val="Arial"/>
      <family val="2"/>
    </font>
    <font>
      <u/>
      <sz val="20"/>
      <color theme="10"/>
      <name val="Arial"/>
      <family val="2"/>
    </font>
    <font>
      <sz val="16"/>
      <color theme="1"/>
      <name val="Arial"/>
      <family val="2"/>
    </font>
    <font>
      <b/>
      <sz val="22"/>
      <color theme="1"/>
      <name val="Arial"/>
      <family val="2"/>
    </font>
    <font>
      <sz val="16"/>
      <color rgb="FFFF0000"/>
      <name val="Arial"/>
      <family val="2"/>
    </font>
    <font>
      <b/>
      <sz val="16"/>
      <color theme="1"/>
      <name val="Arial"/>
      <family val="2"/>
    </font>
    <font>
      <b/>
      <sz val="16"/>
      <color indexed="8"/>
      <name val="Arial"/>
      <family val="2"/>
    </font>
    <font>
      <sz val="20"/>
      <color theme="1"/>
      <name val="Arial"/>
      <family val="2"/>
    </font>
    <font>
      <i/>
      <sz val="16"/>
      <color theme="1"/>
      <name val="Arial"/>
      <family val="2"/>
    </font>
    <font>
      <b/>
      <sz val="24"/>
      <color theme="1"/>
      <name val="Arial"/>
      <family val="2"/>
    </font>
    <font>
      <b/>
      <sz val="20"/>
      <color theme="1"/>
      <name val="Arial"/>
      <family val="2"/>
    </font>
    <font>
      <b/>
      <i/>
      <sz val="26"/>
      <color theme="1"/>
      <name val="Arial"/>
      <family val="2"/>
    </font>
    <font>
      <b/>
      <i/>
      <u/>
      <sz val="20"/>
      <color theme="1"/>
      <name val="Arial"/>
      <family val="2"/>
    </font>
    <font>
      <b/>
      <u/>
      <sz val="16"/>
      <color indexed="8"/>
      <name val="Arial"/>
      <family val="2"/>
    </font>
    <font>
      <b/>
      <i/>
      <sz val="16"/>
      <color theme="1"/>
      <name val="Arial"/>
      <family val="2"/>
    </font>
    <font>
      <i/>
      <sz val="20"/>
      <color theme="1"/>
      <name val="Arial"/>
      <family val="2"/>
    </font>
    <font>
      <sz val="14"/>
      <color theme="1"/>
      <name val="Adobe Caslon Pro"/>
      <family val="1"/>
    </font>
    <font>
      <b/>
      <i/>
      <sz val="14"/>
      <color theme="1"/>
      <name val="Adobe Caslon Pro"/>
      <family val="1"/>
    </font>
    <font>
      <b/>
      <sz val="14"/>
      <color theme="1"/>
      <name val="Adobe Caslon Pro"/>
      <family val="1"/>
    </font>
    <font>
      <b/>
      <sz val="16"/>
      <color theme="1"/>
      <name val="Adobe Caslon Pro"/>
      <family val="1"/>
    </font>
    <font>
      <b/>
      <sz val="18"/>
      <color theme="1"/>
      <name val="Adobe Caslon Pro"/>
      <family val="1"/>
    </font>
    <font>
      <b/>
      <sz val="26"/>
      <color theme="1"/>
      <name val="Adobe Caslon Pro"/>
      <family val="1"/>
    </font>
    <font>
      <b/>
      <i/>
      <sz val="20"/>
      <color theme="1"/>
      <name val="Arial"/>
      <family val="2"/>
    </font>
    <font>
      <b/>
      <i/>
      <sz val="18"/>
      <color theme="1"/>
      <name val="Arial"/>
      <family val="2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i/>
      <sz val="14"/>
      <color theme="1"/>
      <name val="Times New Roman"/>
      <family val="1"/>
    </font>
    <font>
      <b/>
      <i/>
      <sz val="14"/>
      <color theme="1"/>
      <name val="Calibri"/>
      <family val="2"/>
      <scheme val="minor"/>
    </font>
    <font>
      <sz val="26"/>
      <color theme="1"/>
      <name val="Webdings"/>
      <family val="1"/>
      <charset val="2"/>
    </font>
    <font>
      <b/>
      <sz val="24"/>
      <color rgb="FFFF0000"/>
      <name val="Arial"/>
      <family val="2"/>
    </font>
    <font>
      <b/>
      <sz val="20"/>
      <color rgb="FFFF0000"/>
      <name val="Arial"/>
      <family val="2"/>
    </font>
    <font>
      <b/>
      <sz val="24"/>
      <name val="Arial"/>
      <family val="2"/>
    </font>
    <font>
      <sz val="20"/>
      <name val="Verdana"/>
      <family val="2"/>
    </font>
    <font>
      <u/>
      <sz val="36"/>
      <name val="Verdana"/>
      <family val="2"/>
    </font>
    <font>
      <sz val="36"/>
      <name val="Verdana"/>
      <family val="2"/>
    </font>
    <font>
      <b/>
      <u/>
      <sz val="20"/>
      <name val="Verdana"/>
      <family val="2"/>
    </font>
    <font>
      <sz val="14"/>
      <name val="Verdana"/>
      <family val="2"/>
    </font>
    <font>
      <b/>
      <sz val="20"/>
      <color rgb="FF202124"/>
      <name val="Roboto"/>
    </font>
    <font>
      <sz val="20"/>
      <color rgb="FF202124"/>
      <name val="Roboto"/>
    </font>
    <font>
      <b/>
      <sz val="20"/>
      <name val="Verdana"/>
      <family val="2"/>
    </font>
    <font>
      <b/>
      <u val="singleAccounting"/>
      <sz val="24"/>
      <name val="Arial"/>
      <family val="2"/>
    </font>
    <font>
      <b/>
      <sz val="20"/>
      <color theme="4"/>
      <name val="Verdana"/>
      <family val="2"/>
    </font>
    <font>
      <sz val="20"/>
      <color theme="4"/>
      <name val="Verdana"/>
      <family val="2"/>
    </font>
    <font>
      <sz val="20"/>
      <color rgb="FFFF0000"/>
      <name val="Verdana"/>
      <family val="2"/>
    </font>
    <font>
      <u/>
      <sz val="28"/>
      <name val="Verdana"/>
      <family val="2"/>
    </font>
    <font>
      <u/>
      <sz val="28"/>
      <color theme="4"/>
      <name val="Verdana"/>
      <family val="2"/>
    </font>
    <font>
      <i/>
      <sz val="20"/>
      <color rgb="FFFF0000"/>
      <name val="Verdana"/>
      <family val="2"/>
    </font>
    <font>
      <b/>
      <u/>
      <sz val="20"/>
      <color theme="1"/>
      <name val="Adobe Caslon Pro"/>
      <family val="1"/>
    </font>
    <font>
      <sz val="18"/>
      <name val="Verdana"/>
      <family val="2"/>
    </font>
    <font>
      <u/>
      <sz val="18"/>
      <name val="Verdana"/>
      <family val="2"/>
    </font>
    <font>
      <u val="singleAccounting"/>
      <sz val="18"/>
      <name val="Verdana"/>
      <family val="2"/>
    </font>
    <font>
      <b/>
      <u/>
      <sz val="18"/>
      <name val="Verdana"/>
      <family val="2"/>
    </font>
    <font>
      <u val="doubleAccounting"/>
      <sz val="18"/>
      <name val="Verdana"/>
      <family val="2"/>
    </font>
    <font>
      <b/>
      <sz val="24"/>
      <color indexed="8"/>
      <name val="Arial"/>
      <family val="2"/>
    </font>
    <font>
      <b/>
      <sz val="26"/>
      <color theme="1"/>
      <name val="Arial"/>
      <family val="2"/>
    </font>
    <font>
      <b/>
      <sz val="26"/>
      <color rgb="FFFF0000"/>
      <name val="Arial"/>
      <family val="2"/>
    </font>
    <font>
      <b/>
      <i/>
      <sz val="20"/>
      <color rgb="FFFF0000"/>
      <name val="Arial"/>
      <family val="2"/>
    </font>
    <font>
      <sz val="20"/>
      <color rgb="FFFF0000"/>
      <name val="Arial"/>
      <family val="2"/>
    </font>
    <font>
      <b/>
      <u val="singleAccounting"/>
      <sz val="24"/>
      <color rgb="FFFF0000"/>
      <name val="Arial"/>
      <family val="2"/>
    </font>
    <font>
      <b/>
      <sz val="18"/>
      <color theme="1"/>
      <name val="Arial"/>
      <family val="2"/>
    </font>
    <font>
      <sz val="16"/>
      <name val="Arial"/>
      <family val="2"/>
    </font>
    <font>
      <b/>
      <u/>
      <sz val="18"/>
      <color theme="1"/>
      <name val="Arial"/>
      <family val="2"/>
    </font>
    <font>
      <b/>
      <u val="singleAccounting"/>
      <sz val="18"/>
      <color theme="1"/>
      <name val="Arial"/>
      <family val="2"/>
    </font>
    <font>
      <sz val="16"/>
      <name val="Verdana"/>
      <family val="2"/>
    </font>
    <font>
      <b/>
      <sz val="14"/>
      <color theme="1"/>
      <name val="Verdana Pro"/>
      <family val="2"/>
    </font>
    <font>
      <sz val="16"/>
      <color rgb="FFFF0000"/>
      <name val="Verdana"/>
      <family val="2"/>
    </font>
    <font>
      <sz val="16"/>
      <color theme="4" tint="-0.499984740745262"/>
      <name val="Verdana"/>
      <family val="2"/>
    </font>
    <font>
      <i/>
      <sz val="16"/>
      <color theme="4" tint="-0.499984740745262"/>
      <name val="Verdana"/>
      <family val="2"/>
    </font>
    <font>
      <b/>
      <u val="double"/>
      <sz val="16"/>
      <color rgb="FFFF0000"/>
      <name val="Verdana"/>
      <family val="2"/>
    </font>
    <font>
      <b/>
      <i/>
      <sz val="16"/>
      <color theme="4" tint="-0.499984740745262"/>
      <name val="Verdana"/>
      <family val="2"/>
    </font>
    <font>
      <b/>
      <i/>
      <sz val="16"/>
      <name val="Arial"/>
      <family val="2"/>
    </font>
    <font>
      <b/>
      <i/>
      <sz val="14"/>
      <color theme="1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B0F0"/>
        <bgColor indexed="64"/>
      </patternFill>
    </fill>
  </fills>
  <borders count="42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ck">
        <color auto="1"/>
      </left>
      <right/>
      <top/>
      <bottom/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/>
      <top style="thick">
        <color auto="1"/>
      </top>
      <bottom/>
      <diagonal/>
    </border>
    <border>
      <left style="thick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Dashed">
        <color auto="1"/>
      </left>
      <right style="mediumDashed">
        <color auto="1"/>
      </right>
      <top/>
      <bottom style="thick">
        <color indexed="64"/>
      </bottom>
      <diagonal/>
    </border>
    <border>
      <left style="mediumDashed">
        <color auto="1"/>
      </left>
      <right style="mediumDashed">
        <color auto="1"/>
      </right>
      <top/>
      <bottom/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 style="thick">
        <color indexed="64"/>
      </right>
      <top style="thin">
        <color indexed="64"/>
      </top>
      <bottom style="double">
        <color indexed="64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double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/>
      <right style="thick">
        <color indexed="64"/>
      </right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 style="double">
        <color indexed="64"/>
      </left>
      <right style="double">
        <color indexed="64"/>
      </right>
      <top style="thick">
        <color rgb="FFFF0000"/>
      </top>
      <bottom style="double">
        <color indexed="64"/>
      </bottom>
      <diagonal/>
    </border>
    <border>
      <left style="thick">
        <color auto="1"/>
      </left>
      <right/>
      <top style="thick">
        <color rgb="FFFF0000"/>
      </top>
      <bottom/>
      <diagonal/>
    </border>
    <border>
      <left style="thick">
        <color indexed="64"/>
      </left>
      <right style="double">
        <color indexed="64"/>
      </right>
      <top style="thick">
        <color rgb="FFFF0000"/>
      </top>
      <bottom style="double">
        <color indexed="64"/>
      </bottom>
      <diagonal/>
    </border>
    <border>
      <left style="thick">
        <color indexed="64"/>
      </left>
      <right style="thick">
        <color indexed="64"/>
      </right>
      <top style="thick">
        <color rgb="FFFF0000"/>
      </top>
      <bottom/>
      <diagonal/>
    </border>
    <border>
      <left style="thick">
        <color indexed="64"/>
      </left>
      <right/>
      <top style="thick">
        <color rgb="FFFF0000"/>
      </top>
      <bottom style="thick">
        <color indexed="64"/>
      </bottom>
      <diagonal/>
    </border>
    <border>
      <left style="thick">
        <color theme="1"/>
      </left>
      <right style="thick">
        <color indexed="64"/>
      </right>
      <top/>
      <bottom style="thick">
        <color rgb="FFFF0000"/>
      </bottom>
      <diagonal/>
    </border>
    <border>
      <left style="thick">
        <color indexed="64"/>
      </left>
      <right style="thick">
        <color theme="1"/>
      </right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/>
      <right/>
      <top style="double">
        <color auto="1"/>
      </top>
      <bottom/>
      <diagonal/>
    </border>
    <border>
      <left/>
      <right/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mediumDashed">
        <color auto="1"/>
      </left>
      <right style="mediumDashed">
        <color auto="1"/>
      </right>
      <top style="mediumDashed">
        <color auto="1"/>
      </top>
      <bottom style="mediumDashed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2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/>
  </cellStyleXfs>
  <cellXfs count="343">
    <xf numFmtId="0" fontId="0" fillId="0" borderId="0" xfId="0"/>
    <xf numFmtId="164" fontId="4" fillId="0" borderId="0" xfId="1" applyNumberFormat="1" applyFont="1" applyFill="1"/>
    <xf numFmtId="164" fontId="5" fillId="0" borderId="0" xfId="1" applyNumberFormat="1" applyFont="1" applyFill="1"/>
    <xf numFmtId="164" fontId="6" fillId="0" borderId="0" xfId="1" applyNumberFormat="1" applyFont="1" applyFill="1"/>
    <xf numFmtId="164" fontId="4" fillId="0" borderId="0" xfId="1" applyNumberFormat="1" applyFont="1" applyFill="1" applyAlignment="1">
      <alignment horizontal="right"/>
    </xf>
    <xf numFmtId="164" fontId="6" fillId="0" borderId="0" xfId="1" applyNumberFormat="1" applyFont="1" applyFill="1" applyAlignment="1">
      <alignment horizontal="center"/>
    </xf>
    <xf numFmtId="164" fontId="7" fillId="0" borderId="0" xfId="1" applyNumberFormat="1" applyFont="1" applyFill="1" applyAlignment="1">
      <alignment horizontal="center"/>
    </xf>
    <xf numFmtId="43" fontId="6" fillId="0" borderId="0" xfId="1" applyFont="1" applyFill="1"/>
    <xf numFmtId="44" fontId="6" fillId="0" borderId="0" xfId="2" applyFont="1" applyFill="1"/>
    <xf numFmtId="9" fontId="6" fillId="0" borderId="0" xfId="3" applyFont="1" applyFill="1"/>
    <xf numFmtId="164" fontId="6" fillId="2" borderId="0" xfId="1" applyNumberFormat="1" applyFont="1" applyFill="1"/>
    <xf numFmtId="165" fontId="6" fillId="0" borderId="0" xfId="2" applyNumberFormat="1" applyFont="1" applyFill="1"/>
    <xf numFmtId="164" fontId="8" fillId="0" borderId="0" xfId="1" applyNumberFormat="1" applyFont="1" applyFill="1"/>
    <xf numFmtId="164" fontId="9" fillId="0" borderId="0" xfId="1" applyNumberFormat="1" applyFont="1" applyFill="1"/>
    <xf numFmtId="166" fontId="6" fillId="0" borderId="0" xfId="3" applyNumberFormat="1" applyFont="1" applyFill="1" applyAlignment="1">
      <alignment horizontal="center"/>
    </xf>
    <xf numFmtId="9" fontId="11" fillId="0" borderId="0" xfId="3" applyFont="1" applyFill="1"/>
    <xf numFmtId="164" fontId="12" fillId="0" borderId="0" xfId="1" applyNumberFormat="1" applyFont="1" applyFill="1"/>
    <xf numFmtId="44" fontId="9" fillId="0" borderId="0" xfId="2" applyFont="1" applyFill="1"/>
    <xf numFmtId="9" fontId="10" fillId="0" borderId="0" xfId="3" applyFont="1" applyFill="1" applyAlignment="1">
      <alignment horizontal="center"/>
    </xf>
    <xf numFmtId="9" fontId="6" fillId="0" borderId="0" xfId="3" applyFont="1" applyFill="1" applyAlignment="1">
      <alignment horizontal="center"/>
    </xf>
    <xf numFmtId="164" fontId="13" fillId="0" borderId="0" xfId="1" applyNumberFormat="1" applyFont="1" applyFill="1"/>
    <xf numFmtId="165" fontId="8" fillId="0" borderId="0" xfId="2" applyNumberFormat="1" applyFont="1" applyFill="1"/>
    <xf numFmtId="164" fontId="14" fillId="0" borderId="0" xfId="1" applyNumberFormat="1" applyFont="1" applyFill="1"/>
    <xf numFmtId="167" fontId="15" fillId="0" borderId="0" xfId="1" applyNumberFormat="1" applyFont="1" applyFill="1" applyAlignment="1">
      <alignment horizontal="left"/>
    </xf>
    <xf numFmtId="167" fontId="15" fillId="0" borderId="0" xfId="1" applyNumberFormat="1" applyFont="1" applyFill="1"/>
    <xf numFmtId="164" fontId="17" fillId="0" borderId="0" xfId="4" applyNumberFormat="1" applyFont="1" applyFill="1"/>
    <xf numFmtId="0" fontId="18" fillId="3" borderId="0" xfId="5" applyFont="1" applyFill="1"/>
    <xf numFmtId="0" fontId="19" fillId="3" borderId="0" xfId="5" applyFont="1" applyFill="1"/>
    <xf numFmtId="0" fontId="18" fillId="3" borderId="1" xfId="5" applyFont="1" applyFill="1" applyBorder="1"/>
    <xf numFmtId="0" fontId="21" fillId="3" borderId="0" xfId="5" applyFont="1" applyFill="1"/>
    <xf numFmtId="0" fontId="18" fillId="3" borderId="6" xfId="5" applyFont="1" applyFill="1" applyBorder="1"/>
    <xf numFmtId="0" fontId="18" fillId="3" borderId="0" xfId="5" quotePrefix="1" applyFont="1" applyFill="1"/>
    <xf numFmtId="0" fontId="18" fillId="3" borderId="7" xfId="5" applyFont="1" applyFill="1" applyBorder="1"/>
    <xf numFmtId="0" fontId="23" fillId="3" borderId="0" xfId="5" applyFont="1" applyFill="1"/>
    <xf numFmtId="0" fontId="25" fillId="3" borderId="0" xfId="5" applyFont="1" applyFill="1"/>
    <xf numFmtId="0" fontId="26" fillId="3" borderId="0" xfId="5" applyFont="1" applyFill="1" applyAlignment="1">
      <alignment horizontal="center"/>
    </xf>
    <xf numFmtId="0" fontId="28" fillId="3" borderId="6" xfId="5" applyFont="1" applyFill="1" applyBorder="1" applyAlignment="1">
      <alignment horizontal="center"/>
    </xf>
    <xf numFmtId="0" fontId="30" fillId="3" borderId="7" xfId="5" applyFont="1" applyFill="1" applyBorder="1"/>
    <xf numFmtId="0" fontId="18" fillId="3" borderId="11" xfId="5" applyFont="1" applyFill="1" applyBorder="1"/>
    <xf numFmtId="0" fontId="21" fillId="3" borderId="7" xfId="5" applyFont="1" applyFill="1" applyBorder="1"/>
    <xf numFmtId="0" fontId="23" fillId="3" borderId="7" xfId="5" applyFont="1" applyFill="1" applyBorder="1"/>
    <xf numFmtId="0" fontId="26" fillId="3" borderId="1" xfId="5" applyFont="1" applyFill="1" applyBorder="1"/>
    <xf numFmtId="0" fontId="32" fillId="3" borderId="0" xfId="5" applyFont="1" applyFill="1"/>
    <xf numFmtId="0" fontId="33" fillId="3" borderId="0" xfId="5" applyFont="1" applyFill="1" applyAlignment="1">
      <alignment horizontal="right" vertical="center"/>
    </xf>
    <xf numFmtId="0" fontId="34" fillId="3" borderId="0" xfId="5" applyFont="1" applyFill="1" applyAlignment="1">
      <alignment horizontal="center" wrapText="1"/>
    </xf>
    <xf numFmtId="0" fontId="35" fillId="3" borderId="0" xfId="5" applyFont="1" applyFill="1" applyAlignment="1">
      <alignment horizontal="center" wrapText="1"/>
    </xf>
    <xf numFmtId="0" fontId="1" fillId="3" borderId="0" xfId="5" applyFill="1"/>
    <xf numFmtId="0" fontId="34" fillId="3" borderId="14" xfId="5" applyFont="1" applyFill="1" applyBorder="1" applyAlignment="1">
      <alignment horizontal="center" wrapText="1"/>
    </xf>
    <xf numFmtId="0" fontId="37" fillId="3" borderId="0" xfId="5" applyFont="1" applyFill="1" applyAlignment="1">
      <alignment horizontal="center" vertical="center"/>
    </xf>
    <xf numFmtId="0" fontId="34" fillId="3" borderId="15" xfId="5" applyFont="1" applyFill="1" applyBorder="1" applyAlignment="1">
      <alignment horizontal="center" vertical="center" wrapText="1"/>
    </xf>
    <xf numFmtId="0" fontId="34" fillId="3" borderId="16" xfId="5" applyFont="1" applyFill="1" applyBorder="1" applyAlignment="1">
      <alignment horizontal="center" wrapText="1"/>
    </xf>
    <xf numFmtId="0" fontId="34" fillId="3" borderId="5" xfId="5" applyFont="1" applyFill="1" applyBorder="1" applyAlignment="1">
      <alignment horizontal="center" vertical="center" wrapText="1"/>
    </xf>
    <xf numFmtId="0" fontId="38" fillId="3" borderId="0" xfId="5" applyFont="1" applyFill="1" applyAlignment="1">
      <alignment vertical="top" wrapText="1"/>
    </xf>
    <xf numFmtId="0" fontId="23" fillId="3" borderId="11" xfId="5" applyFont="1" applyFill="1" applyBorder="1"/>
    <xf numFmtId="0" fontId="38" fillId="3" borderId="0" xfId="5" applyFont="1" applyFill="1"/>
    <xf numFmtId="0" fontId="26" fillId="3" borderId="0" xfId="5" applyFont="1" applyFill="1"/>
    <xf numFmtId="0" fontId="38" fillId="3" borderId="7" xfId="5" applyFont="1" applyFill="1" applyBorder="1"/>
    <xf numFmtId="0" fontId="26" fillId="3" borderId="7" xfId="5" applyFont="1" applyFill="1" applyBorder="1"/>
    <xf numFmtId="164" fontId="18" fillId="3" borderId="0" xfId="1" applyNumberFormat="1" applyFont="1" applyFill="1"/>
    <xf numFmtId="164" fontId="18" fillId="3" borderId="11" xfId="1" applyNumberFormat="1" applyFont="1" applyFill="1" applyBorder="1"/>
    <xf numFmtId="164" fontId="30" fillId="3" borderId="7" xfId="1" applyNumberFormat="1" applyFont="1" applyFill="1" applyBorder="1"/>
    <xf numFmtId="0" fontId="22" fillId="5" borderId="0" xfId="5" applyFont="1" applyFill="1"/>
    <xf numFmtId="0" fontId="24" fillId="5" borderId="0" xfId="5" applyFont="1" applyFill="1"/>
    <xf numFmtId="0" fontId="21" fillId="5" borderId="9" xfId="5" applyFont="1" applyFill="1" applyBorder="1" applyAlignment="1">
      <alignment horizontal="center"/>
    </xf>
    <xf numFmtId="0" fontId="27" fillId="5" borderId="6" xfId="5" applyFont="1" applyFill="1" applyBorder="1" applyAlignment="1">
      <alignment horizontal="left"/>
    </xf>
    <xf numFmtId="0" fontId="21" fillId="5" borderId="10" xfId="5" applyFont="1" applyFill="1" applyBorder="1" applyAlignment="1">
      <alignment horizontal="center"/>
    </xf>
    <xf numFmtId="0" fontId="29" fillId="5" borderId="10" xfId="5" applyFont="1" applyFill="1" applyBorder="1" applyAlignment="1">
      <alignment horizontal="center"/>
    </xf>
    <xf numFmtId="0" fontId="18" fillId="5" borderId="11" xfId="5" applyFont="1" applyFill="1" applyBorder="1"/>
    <xf numFmtId="0" fontId="21" fillId="5" borderId="7" xfId="5" applyFont="1" applyFill="1" applyBorder="1"/>
    <xf numFmtId="44" fontId="21" fillId="5" borderId="8" xfId="9" applyFont="1" applyFill="1" applyBorder="1"/>
    <xf numFmtId="0" fontId="30" fillId="5" borderId="7" xfId="5" applyFont="1" applyFill="1" applyBorder="1"/>
    <xf numFmtId="0" fontId="30" fillId="5" borderId="0" xfId="5" applyFont="1" applyFill="1"/>
    <xf numFmtId="0" fontId="23" fillId="5" borderId="13" xfId="5" applyFont="1" applyFill="1" applyBorder="1"/>
    <xf numFmtId="0" fontId="18" fillId="6" borderId="1" xfId="5" applyFont="1" applyFill="1" applyBorder="1"/>
    <xf numFmtId="0" fontId="18" fillId="6" borderId="7" xfId="5" applyFont="1" applyFill="1" applyBorder="1"/>
    <xf numFmtId="0" fontId="22" fillId="6" borderId="6" xfId="5" applyFont="1" applyFill="1" applyBorder="1"/>
    <xf numFmtId="0" fontId="24" fillId="6" borderId="0" xfId="5" applyFont="1" applyFill="1"/>
    <xf numFmtId="0" fontId="21" fillId="6" borderId="9" xfId="5" applyFont="1" applyFill="1" applyBorder="1" applyAlignment="1">
      <alignment horizontal="center"/>
    </xf>
    <xf numFmtId="0" fontId="27" fillId="6" borderId="6" xfId="5" applyFont="1" applyFill="1" applyBorder="1" applyAlignment="1">
      <alignment horizontal="left"/>
    </xf>
    <xf numFmtId="0" fontId="21" fillId="6" borderId="10" xfId="5" applyFont="1" applyFill="1" applyBorder="1" applyAlignment="1">
      <alignment horizontal="center"/>
    </xf>
    <xf numFmtId="0" fontId="29" fillId="6" borderId="10" xfId="5" applyFont="1" applyFill="1" applyBorder="1" applyAlignment="1">
      <alignment horizontal="center"/>
    </xf>
    <xf numFmtId="0" fontId="18" fillId="6" borderId="2" xfId="5" applyFont="1" applyFill="1" applyBorder="1"/>
    <xf numFmtId="0" fontId="21" fillId="6" borderId="7" xfId="5" applyFont="1" applyFill="1" applyBorder="1"/>
    <xf numFmtId="44" fontId="21" fillId="6" borderId="8" xfId="9" applyFont="1" applyFill="1" applyBorder="1"/>
    <xf numFmtId="0" fontId="30" fillId="6" borderId="7" xfId="5" applyFont="1" applyFill="1" applyBorder="1"/>
    <xf numFmtId="168" fontId="24" fillId="6" borderId="6" xfId="10" applyNumberFormat="1" applyFont="1" applyFill="1" applyBorder="1" applyAlignment="1">
      <alignment horizontal="left"/>
    </xf>
    <xf numFmtId="0" fontId="30" fillId="6" borderId="0" xfId="5" applyFont="1" applyFill="1"/>
    <xf numFmtId="0" fontId="18" fillId="6" borderId="13" xfId="5" applyFont="1" applyFill="1" applyBorder="1"/>
    <xf numFmtId="165" fontId="46" fillId="6" borderId="10" xfId="9" applyNumberFormat="1" applyFont="1" applyFill="1" applyBorder="1" applyAlignment="1">
      <alignment vertical="top"/>
    </xf>
    <xf numFmtId="0" fontId="20" fillId="6" borderId="6" xfId="5" applyFont="1" applyFill="1" applyBorder="1"/>
    <xf numFmtId="164" fontId="46" fillId="6" borderId="0" xfId="5" applyNumberFormat="1" applyFont="1" applyFill="1" applyAlignment="1">
      <alignment horizontal="right"/>
    </xf>
    <xf numFmtId="0" fontId="20" fillId="6" borderId="21" xfId="5" applyFont="1" applyFill="1" applyBorder="1"/>
    <xf numFmtId="164" fontId="46" fillId="6" borderId="14" xfId="5" quotePrefix="1" applyNumberFormat="1" applyFont="1" applyFill="1" applyBorder="1" applyAlignment="1">
      <alignment horizontal="right"/>
    </xf>
    <xf numFmtId="165" fontId="46" fillId="5" borderId="10" xfId="9" applyNumberFormat="1" applyFont="1" applyFill="1" applyBorder="1" applyAlignment="1">
      <alignment vertical="top"/>
    </xf>
    <xf numFmtId="0" fontId="20" fillId="5" borderId="6" xfId="5" applyFont="1" applyFill="1" applyBorder="1"/>
    <xf numFmtId="0" fontId="20" fillId="5" borderId="21" xfId="5" applyFont="1" applyFill="1" applyBorder="1"/>
    <xf numFmtId="164" fontId="46" fillId="5" borderId="14" xfId="5" quotePrefix="1" applyNumberFormat="1" applyFont="1" applyFill="1" applyBorder="1" applyAlignment="1">
      <alignment horizontal="right"/>
    </xf>
    <xf numFmtId="0" fontId="20" fillId="6" borderId="2" xfId="5" applyFont="1" applyFill="1" applyBorder="1"/>
    <xf numFmtId="0" fontId="46" fillId="6" borderId="11" xfId="5" applyFont="1" applyFill="1" applyBorder="1"/>
    <xf numFmtId="164" fontId="46" fillId="6" borderId="4" xfId="5" applyNumberFormat="1" applyFont="1" applyFill="1" applyBorder="1"/>
    <xf numFmtId="0" fontId="20" fillId="5" borderId="2" xfId="5" applyFont="1" applyFill="1" applyBorder="1"/>
    <xf numFmtId="0" fontId="46" fillId="5" borderId="11" xfId="5" applyFont="1" applyFill="1" applyBorder="1"/>
    <xf numFmtId="164" fontId="46" fillId="5" borderId="4" xfId="5" applyNumberFormat="1" applyFont="1" applyFill="1" applyBorder="1"/>
    <xf numFmtId="0" fontId="46" fillId="6" borderId="0" xfId="5" applyFont="1" applyFill="1"/>
    <xf numFmtId="164" fontId="46" fillId="6" borderId="3" xfId="5" applyNumberFormat="1" applyFont="1" applyFill="1" applyBorder="1"/>
    <xf numFmtId="0" fontId="46" fillId="5" borderId="0" xfId="5" applyFont="1" applyFill="1"/>
    <xf numFmtId="164" fontId="46" fillId="5" borderId="3" xfId="5" applyNumberFormat="1" applyFont="1" applyFill="1" applyBorder="1"/>
    <xf numFmtId="44" fontId="46" fillId="6" borderId="10" xfId="9" applyFont="1" applyFill="1" applyBorder="1"/>
    <xf numFmtId="44" fontId="46" fillId="5" borderId="10" xfId="9" applyFont="1" applyFill="1" applyBorder="1"/>
    <xf numFmtId="44" fontId="6" fillId="4" borderId="0" xfId="2" applyFont="1" applyFill="1"/>
    <xf numFmtId="9" fontId="10" fillId="4" borderId="0" xfId="3" applyFont="1" applyFill="1" applyAlignment="1">
      <alignment horizontal="center"/>
    </xf>
    <xf numFmtId="166" fontId="6" fillId="4" borderId="0" xfId="3" applyNumberFormat="1" applyFont="1" applyFill="1" applyAlignment="1">
      <alignment horizontal="center"/>
    </xf>
    <xf numFmtId="165" fontId="8" fillId="4" borderId="0" xfId="2" applyNumberFormat="1" applyFont="1" applyFill="1"/>
    <xf numFmtId="164" fontId="9" fillId="4" borderId="0" xfId="1" applyNumberFormat="1" applyFont="1" applyFill="1"/>
    <xf numFmtId="0" fontId="48" fillId="8" borderId="0" xfId="11" applyFont="1" applyFill="1"/>
    <xf numFmtId="0" fontId="49" fillId="8" borderId="0" xfId="11" applyFont="1" applyFill="1" applyAlignment="1">
      <alignment horizontal="center"/>
    </xf>
    <xf numFmtId="0" fontId="50" fillId="8" borderId="0" xfId="11" applyFont="1" applyFill="1" applyAlignment="1">
      <alignment horizontal="center"/>
    </xf>
    <xf numFmtId="0" fontId="51" fillId="8" borderId="0" xfId="11" applyFont="1" applyFill="1"/>
    <xf numFmtId="0" fontId="48" fillId="8" borderId="0" xfId="11" applyFont="1" applyFill="1" applyAlignment="1">
      <alignment horizontal="left"/>
    </xf>
    <xf numFmtId="0" fontId="52" fillId="8" borderId="0" xfId="11" applyFont="1" applyFill="1"/>
    <xf numFmtId="164" fontId="56" fillId="0" borderId="0" xfId="1" applyNumberFormat="1" applyFont="1" applyFill="1"/>
    <xf numFmtId="0" fontId="58" fillId="8" borderId="0" xfId="11" applyFont="1" applyFill="1"/>
    <xf numFmtId="0" fontId="60" fillId="8" borderId="0" xfId="11" applyFont="1" applyFill="1" applyAlignment="1">
      <alignment horizontal="center"/>
    </xf>
    <xf numFmtId="0" fontId="62" fillId="8" borderId="0" xfId="11" applyFont="1" applyFill="1" applyAlignment="1">
      <alignment horizontal="left" indent="2"/>
    </xf>
    <xf numFmtId="0" fontId="57" fillId="8" borderId="0" xfId="11" applyFont="1" applyFill="1"/>
    <xf numFmtId="0" fontId="63" fillId="3" borderId="0" xfId="5" applyFont="1" applyFill="1" applyAlignment="1">
      <alignment horizontal="center" vertical="center"/>
    </xf>
    <xf numFmtId="165" fontId="6" fillId="4" borderId="0" xfId="2" applyNumberFormat="1" applyFont="1" applyFill="1"/>
    <xf numFmtId="9" fontId="6" fillId="4" borderId="0" xfId="3" applyFont="1" applyFill="1"/>
    <xf numFmtId="166" fontId="6" fillId="9" borderId="0" xfId="3" applyNumberFormat="1" applyFont="1" applyFill="1" applyAlignment="1">
      <alignment horizontal="center"/>
    </xf>
    <xf numFmtId="9" fontId="10" fillId="9" borderId="0" xfId="3" applyFont="1" applyFill="1" applyAlignment="1">
      <alignment horizontal="center"/>
    </xf>
    <xf numFmtId="164" fontId="9" fillId="9" borderId="0" xfId="1" applyNumberFormat="1" applyFont="1" applyFill="1"/>
    <xf numFmtId="0" fontId="64" fillId="10" borderId="0" xfId="0" applyFont="1" applyFill="1"/>
    <xf numFmtId="44" fontId="64" fillId="10" borderId="0" xfId="2" applyFont="1" applyFill="1"/>
    <xf numFmtId="0" fontId="64" fillId="10" borderId="0" xfId="0" applyFont="1" applyFill="1" applyAlignment="1">
      <alignment horizontal="center"/>
    </xf>
    <xf numFmtId="0" fontId="65" fillId="10" borderId="0" xfId="0" applyFont="1" applyFill="1" applyAlignment="1">
      <alignment horizontal="center"/>
    </xf>
    <xf numFmtId="0" fontId="64" fillId="10" borderId="0" xfId="0" applyFont="1" applyFill="1" applyAlignment="1">
      <alignment horizontal="right"/>
    </xf>
    <xf numFmtId="165" fontId="64" fillId="10" borderId="0" xfId="2" applyNumberFormat="1" applyFont="1" applyFill="1"/>
    <xf numFmtId="0" fontId="64" fillId="10" borderId="0" xfId="0" applyFont="1" applyFill="1" applyAlignment="1">
      <alignment horizontal="center" vertical="center"/>
    </xf>
    <xf numFmtId="165" fontId="64" fillId="10" borderId="0" xfId="0" applyNumberFormat="1" applyFont="1" applyFill="1"/>
    <xf numFmtId="165" fontId="66" fillId="10" borderId="0" xfId="2" applyNumberFormat="1" applyFont="1" applyFill="1"/>
    <xf numFmtId="0" fontId="67" fillId="10" borderId="0" xfId="0" applyFont="1" applyFill="1"/>
    <xf numFmtId="0" fontId="65" fillId="10" borderId="0" xfId="0" applyFont="1" applyFill="1"/>
    <xf numFmtId="0" fontId="64" fillId="10" borderId="0" xfId="0" applyFont="1" applyFill="1" applyAlignment="1">
      <alignment horizontal="left"/>
    </xf>
    <xf numFmtId="165" fontId="64" fillId="10" borderId="0" xfId="2" applyNumberFormat="1" applyFont="1" applyFill="1" applyAlignment="1">
      <alignment horizontal="left"/>
    </xf>
    <xf numFmtId="0" fontId="65" fillId="10" borderId="0" xfId="0" applyFont="1" applyFill="1" applyAlignment="1">
      <alignment horizontal="right"/>
    </xf>
    <xf numFmtId="44" fontId="64" fillId="10" borderId="0" xfId="2" applyFont="1" applyFill="1" applyAlignment="1">
      <alignment horizontal="right"/>
    </xf>
    <xf numFmtId="165" fontId="66" fillId="10" borderId="0" xfId="0" applyNumberFormat="1" applyFont="1" applyFill="1"/>
    <xf numFmtId="44" fontId="46" fillId="6" borderId="22" xfId="9" applyFont="1" applyFill="1" applyBorder="1" applyAlignment="1">
      <alignment vertical="top"/>
    </xf>
    <xf numFmtId="44" fontId="46" fillId="5" borderId="22" xfId="9" applyFont="1" applyFill="1" applyBorder="1" applyAlignment="1">
      <alignment vertical="top"/>
    </xf>
    <xf numFmtId="165" fontId="68" fillId="10" borderId="0" xfId="0" applyNumberFormat="1" applyFont="1" applyFill="1"/>
    <xf numFmtId="0" fontId="22" fillId="6" borderId="9" xfId="5" applyFont="1" applyFill="1" applyBorder="1"/>
    <xf numFmtId="0" fontId="22" fillId="5" borderId="9" xfId="5" applyFont="1" applyFill="1" applyBorder="1"/>
    <xf numFmtId="0" fontId="27" fillId="6" borderId="10" xfId="5" applyFont="1" applyFill="1" applyBorder="1" applyAlignment="1">
      <alignment horizontal="left"/>
    </xf>
    <xf numFmtId="0" fontId="27" fillId="5" borderId="10" xfId="5" applyFont="1" applyFill="1" applyBorder="1" applyAlignment="1">
      <alignment horizontal="left"/>
    </xf>
    <xf numFmtId="0" fontId="18" fillId="3" borderId="10" xfId="5" applyFont="1" applyFill="1" applyBorder="1"/>
    <xf numFmtId="0" fontId="30" fillId="5" borderId="13" xfId="5" applyFont="1" applyFill="1" applyBorder="1"/>
    <xf numFmtId="0" fontId="22" fillId="6" borderId="10" xfId="5" applyFont="1" applyFill="1" applyBorder="1"/>
    <xf numFmtId="0" fontId="22" fillId="6" borderId="26" xfId="5" applyFont="1" applyFill="1" applyBorder="1"/>
    <xf numFmtId="0" fontId="27" fillId="5" borderId="26" xfId="5" applyFont="1" applyFill="1" applyBorder="1" applyAlignment="1">
      <alignment horizontal="left"/>
    </xf>
    <xf numFmtId="164" fontId="69" fillId="6" borderId="10" xfId="1" applyNumberFormat="1" applyFont="1" applyFill="1" applyBorder="1"/>
    <xf numFmtId="164" fontId="69" fillId="5" borderId="10" xfId="1" applyNumberFormat="1" applyFont="1" applyFill="1" applyBorder="1"/>
    <xf numFmtId="164" fontId="70" fillId="5" borderId="10" xfId="5" applyNumberFormat="1" applyFont="1" applyFill="1" applyBorder="1" applyAlignment="1">
      <alignment horizontal="left"/>
    </xf>
    <xf numFmtId="164" fontId="45" fillId="6" borderId="10" xfId="1" applyNumberFormat="1" applyFont="1" applyFill="1" applyBorder="1"/>
    <xf numFmtId="164" fontId="71" fillId="5" borderId="10" xfId="5" applyNumberFormat="1" applyFont="1" applyFill="1" applyBorder="1" applyAlignment="1">
      <alignment horizontal="left"/>
    </xf>
    <xf numFmtId="165" fontId="46" fillId="3" borderId="5" xfId="8" applyNumberFormat="1" applyFont="1" applyFill="1" applyBorder="1"/>
    <xf numFmtId="164" fontId="26" fillId="3" borderId="5" xfId="1" applyNumberFormat="1" applyFont="1" applyFill="1" applyBorder="1"/>
    <xf numFmtId="165" fontId="26" fillId="3" borderId="0" xfId="5" applyNumberFormat="1" applyFont="1" applyFill="1"/>
    <xf numFmtId="164" fontId="23" fillId="3" borderId="0" xfId="1" applyNumberFormat="1" applyFont="1" applyFill="1"/>
    <xf numFmtId="164" fontId="23" fillId="3" borderId="7" xfId="1" applyNumberFormat="1" applyFont="1" applyFill="1" applyBorder="1"/>
    <xf numFmtId="165" fontId="26" fillId="3" borderId="5" xfId="8" applyNumberFormat="1" applyFont="1" applyFill="1" applyBorder="1"/>
    <xf numFmtId="164" fontId="23" fillId="3" borderId="0" xfId="10" applyNumberFormat="1" applyFont="1" applyFill="1"/>
    <xf numFmtId="164" fontId="23" fillId="3" borderId="11" xfId="1" applyNumberFormat="1" applyFont="1" applyFill="1" applyBorder="1"/>
    <xf numFmtId="44" fontId="38" fillId="3" borderId="6" xfId="5" applyNumberFormat="1" applyFont="1" applyFill="1" applyBorder="1"/>
    <xf numFmtId="44" fontId="26" fillId="3" borderId="6" xfId="5" applyNumberFormat="1" applyFont="1" applyFill="1" applyBorder="1"/>
    <xf numFmtId="0" fontId="26" fillId="3" borderId="6" xfId="5" applyFont="1" applyFill="1" applyBorder="1" applyAlignment="1">
      <alignment horizontal="left"/>
    </xf>
    <xf numFmtId="0" fontId="26" fillId="3" borderId="0" xfId="5" applyFont="1" applyFill="1" applyAlignment="1">
      <alignment horizontal="right"/>
    </xf>
    <xf numFmtId="44" fontId="26" fillId="3" borderId="6" xfId="5" applyNumberFormat="1" applyFont="1" applyFill="1" applyBorder="1" applyAlignment="1">
      <alignment horizontal="left"/>
    </xf>
    <xf numFmtId="0" fontId="72" fillId="6" borderId="0" xfId="5" applyFont="1" applyFill="1"/>
    <xf numFmtId="0" fontId="26" fillId="3" borderId="0" xfId="5" applyFont="1" applyFill="1" applyAlignment="1">
      <alignment wrapText="1"/>
    </xf>
    <xf numFmtId="0" fontId="72" fillId="5" borderId="0" xfId="5" applyFont="1" applyFill="1"/>
    <xf numFmtId="0" fontId="73" fillId="5" borderId="6" xfId="5" applyFont="1" applyFill="1" applyBorder="1"/>
    <xf numFmtId="164" fontId="38" fillId="5" borderId="12" xfId="10" applyNumberFormat="1" applyFont="1" applyFill="1" applyBorder="1"/>
    <xf numFmtId="43" fontId="31" fillId="5" borderId="0" xfId="10" applyFont="1" applyFill="1" applyAlignment="1">
      <alignment horizontal="left"/>
    </xf>
    <xf numFmtId="164" fontId="31" fillId="5" borderId="0" xfId="10" applyNumberFormat="1" applyFont="1" applyFill="1" applyAlignment="1">
      <alignment horizontal="left"/>
    </xf>
    <xf numFmtId="164" fontId="31" fillId="6" borderId="21" xfId="10" applyNumberFormat="1" applyFont="1" applyFill="1" applyBorder="1" applyAlignment="1">
      <alignment horizontal="left"/>
    </xf>
    <xf numFmtId="0" fontId="38" fillId="5" borderId="0" xfId="5" applyFont="1" applyFill="1" applyAlignment="1">
      <alignment wrapText="1"/>
    </xf>
    <xf numFmtId="43" fontId="31" fillId="5" borderId="23" xfId="10" applyFont="1" applyFill="1" applyBorder="1" applyAlignment="1">
      <alignment horizontal="left"/>
    </xf>
    <xf numFmtId="164" fontId="31" fillId="5" borderId="6" xfId="10" applyNumberFormat="1" applyFont="1" applyFill="1" applyBorder="1" applyAlignment="1">
      <alignment horizontal="left"/>
    </xf>
    <xf numFmtId="0" fontId="31" fillId="5" borderId="0" xfId="5" applyFont="1" applyFill="1"/>
    <xf numFmtId="0" fontId="23" fillId="5" borderId="11" xfId="5" applyFont="1" applyFill="1" applyBorder="1"/>
    <xf numFmtId="0" fontId="23" fillId="5" borderId="7" xfId="5" applyFont="1" applyFill="1" applyBorder="1"/>
    <xf numFmtId="164" fontId="38" fillId="5" borderId="5" xfId="10" applyNumberFormat="1" applyFont="1" applyFill="1" applyBorder="1"/>
    <xf numFmtId="168" fontId="31" fillId="5" borderId="6" xfId="10" applyNumberFormat="1" applyFont="1" applyFill="1" applyBorder="1" applyAlignment="1">
      <alignment horizontal="left"/>
    </xf>
    <xf numFmtId="164" fontId="38" fillId="6" borderId="12" xfId="10" applyNumberFormat="1" applyFont="1" applyFill="1" applyBorder="1"/>
    <xf numFmtId="0" fontId="38" fillId="6" borderId="0" xfId="5" applyFont="1" applyFill="1" applyAlignment="1">
      <alignment wrapText="1"/>
    </xf>
    <xf numFmtId="168" fontId="31" fillId="6" borderId="6" xfId="10" applyNumberFormat="1" applyFont="1" applyFill="1" applyBorder="1" applyAlignment="1">
      <alignment horizontal="left"/>
    </xf>
    <xf numFmtId="164" fontId="31" fillId="6" borderId="6" xfId="10" applyNumberFormat="1" applyFont="1" applyFill="1" applyBorder="1" applyAlignment="1">
      <alignment horizontal="left"/>
    </xf>
    <xf numFmtId="0" fontId="31" fillId="6" borderId="0" xfId="5" applyFont="1" applyFill="1"/>
    <xf numFmtId="0" fontId="23" fillId="6" borderId="2" xfId="5" applyFont="1" applyFill="1" applyBorder="1"/>
    <xf numFmtId="0" fontId="23" fillId="6" borderId="7" xfId="5" applyFont="1" applyFill="1" applyBorder="1"/>
    <xf numFmtId="164" fontId="74" fillId="6" borderId="10" xfId="1" applyNumberFormat="1" applyFont="1" applyFill="1" applyBorder="1"/>
    <xf numFmtId="164" fontId="74" fillId="5" borderId="10" xfId="1" applyNumberFormat="1" applyFont="1" applyFill="1" applyBorder="1"/>
    <xf numFmtId="164" fontId="46" fillId="6" borderId="0" xfId="5" quotePrefix="1" applyNumberFormat="1" applyFont="1" applyFill="1" applyAlignment="1">
      <alignment horizontal="right"/>
    </xf>
    <xf numFmtId="44" fontId="46" fillId="6" borderId="3" xfId="9" applyFont="1" applyFill="1" applyBorder="1" applyAlignment="1">
      <alignment vertical="top"/>
    </xf>
    <xf numFmtId="164" fontId="46" fillId="5" borderId="0" xfId="5" quotePrefix="1" applyNumberFormat="1" applyFont="1" applyFill="1" applyAlignment="1">
      <alignment horizontal="right"/>
    </xf>
    <xf numFmtId="44" fontId="46" fillId="5" borderId="3" xfId="9" applyFont="1" applyFill="1" applyBorder="1" applyAlignment="1">
      <alignment vertical="top"/>
    </xf>
    <xf numFmtId="0" fontId="38" fillId="3" borderId="28" xfId="5" applyFont="1" applyFill="1" applyBorder="1" applyAlignment="1">
      <alignment vertical="top" wrapText="1"/>
    </xf>
    <xf numFmtId="165" fontId="26" fillId="3" borderId="29" xfId="8" applyNumberFormat="1" applyFont="1" applyFill="1" applyBorder="1"/>
    <xf numFmtId="44" fontId="26" fillId="3" borderId="30" xfId="5" applyNumberFormat="1" applyFont="1" applyFill="1" applyBorder="1"/>
    <xf numFmtId="0" fontId="26" fillId="3" borderId="28" xfId="5" applyFont="1" applyFill="1" applyBorder="1"/>
    <xf numFmtId="0" fontId="18" fillId="3" borderId="28" xfId="5" applyFont="1" applyFill="1" applyBorder="1"/>
    <xf numFmtId="164" fontId="39" fillId="6" borderId="31" xfId="10" applyNumberFormat="1" applyFont="1" applyFill="1" applyBorder="1"/>
    <xf numFmtId="0" fontId="30" fillId="6" borderId="28" xfId="5" applyFont="1" applyFill="1" applyBorder="1" applyAlignment="1">
      <alignment wrapText="1"/>
    </xf>
    <xf numFmtId="164" fontId="38" fillId="5" borderId="31" xfId="10" applyNumberFormat="1" applyFont="1" applyFill="1" applyBorder="1"/>
    <xf numFmtId="0" fontId="30" fillId="5" borderId="28" xfId="5" applyFont="1" applyFill="1" applyBorder="1" applyAlignment="1">
      <alignment wrapText="1"/>
    </xf>
    <xf numFmtId="0" fontId="47" fillId="7" borderId="33" xfId="5" applyFont="1" applyFill="1" applyBorder="1" applyAlignment="1">
      <alignment vertical="top"/>
    </xf>
    <xf numFmtId="0" fontId="22" fillId="6" borderId="32" xfId="5" applyFont="1" applyFill="1" applyBorder="1"/>
    <xf numFmtId="0" fontId="27" fillId="5" borderId="32" xfId="5" applyFont="1" applyFill="1" applyBorder="1" applyAlignment="1">
      <alignment horizontal="left"/>
    </xf>
    <xf numFmtId="0" fontId="22" fillId="6" borderId="34" xfId="5" applyFont="1" applyFill="1" applyBorder="1"/>
    <xf numFmtId="0" fontId="27" fillId="5" borderId="35" xfId="5" applyFont="1" applyFill="1" applyBorder="1" applyAlignment="1">
      <alignment horizontal="left"/>
    </xf>
    <xf numFmtId="164" fontId="18" fillId="3" borderId="30" xfId="1" applyNumberFormat="1" applyFont="1" applyFill="1" applyBorder="1"/>
    <xf numFmtId="0" fontId="75" fillId="3" borderId="0" xfId="5" applyFont="1" applyFill="1" applyAlignment="1">
      <alignment horizontal="left" wrapText="1"/>
    </xf>
    <xf numFmtId="0" fontId="47" fillId="7" borderId="21" xfId="5" applyFont="1" applyFill="1" applyBorder="1" applyAlignment="1">
      <alignment vertical="top"/>
    </xf>
    <xf numFmtId="0" fontId="6" fillId="7" borderId="22" xfId="5" applyFont="1" applyFill="1" applyBorder="1"/>
    <xf numFmtId="0" fontId="18" fillId="3" borderId="36" xfId="5" applyFont="1" applyFill="1" applyBorder="1"/>
    <xf numFmtId="164" fontId="13" fillId="6" borderId="12" xfId="10" applyNumberFormat="1" applyFont="1" applyFill="1" applyBorder="1"/>
    <xf numFmtId="0" fontId="13" fillId="6" borderId="0" xfId="5" applyFont="1" applyFill="1" applyAlignment="1">
      <alignment wrapText="1"/>
    </xf>
    <xf numFmtId="165" fontId="9" fillId="6" borderId="10" xfId="9" applyNumberFormat="1" applyFont="1" applyFill="1" applyBorder="1" applyAlignment="1">
      <alignment vertical="top"/>
    </xf>
    <xf numFmtId="168" fontId="13" fillId="6" borderId="6" xfId="10" applyNumberFormat="1" applyFont="1" applyFill="1" applyBorder="1" applyAlignment="1">
      <alignment horizontal="left"/>
    </xf>
    <xf numFmtId="0" fontId="13" fillId="6" borderId="0" xfId="5" applyFont="1" applyFill="1"/>
    <xf numFmtId="165" fontId="76" fillId="6" borderId="10" xfId="5" applyNumberFormat="1" applyFont="1" applyFill="1" applyBorder="1"/>
    <xf numFmtId="164" fontId="13" fillId="6" borderId="6" xfId="10" applyNumberFormat="1" applyFont="1" applyFill="1" applyBorder="1" applyAlignment="1">
      <alignment horizontal="left"/>
    </xf>
    <xf numFmtId="0" fontId="76" fillId="6" borderId="6" xfId="5" applyFont="1" applyFill="1" applyBorder="1"/>
    <xf numFmtId="164" fontId="9" fillId="6" borderId="0" xfId="5" applyNumberFormat="1" applyFont="1" applyFill="1" applyAlignment="1">
      <alignment horizontal="right"/>
    </xf>
    <xf numFmtId="164" fontId="9" fillId="6" borderId="20" xfId="5" applyNumberFormat="1" applyFont="1" applyFill="1" applyBorder="1"/>
    <xf numFmtId="164" fontId="13" fillId="5" borderId="12" xfId="10" applyNumberFormat="1" applyFont="1" applyFill="1" applyBorder="1"/>
    <xf numFmtId="0" fontId="13" fillId="5" borderId="0" xfId="5" applyFont="1" applyFill="1" applyAlignment="1">
      <alignment wrapText="1"/>
    </xf>
    <xf numFmtId="165" fontId="9" fillId="5" borderId="10" xfId="9" applyNumberFormat="1" applyFont="1" applyFill="1" applyBorder="1" applyAlignment="1">
      <alignment vertical="top"/>
    </xf>
    <xf numFmtId="168" fontId="10" fillId="5" borderId="6" xfId="10" applyNumberFormat="1" applyFont="1" applyFill="1" applyBorder="1" applyAlignment="1">
      <alignment horizontal="left"/>
    </xf>
    <xf numFmtId="0" fontId="13" fillId="5" borderId="0" xfId="5" applyFont="1" applyFill="1"/>
    <xf numFmtId="165" fontId="6" fillId="5" borderId="10" xfId="5" applyNumberFormat="1" applyFont="1" applyFill="1" applyBorder="1"/>
    <xf numFmtId="164" fontId="13" fillId="5" borderId="6" xfId="10" applyNumberFormat="1" applyFont="1" applyFill="1" applyBorder="1" applyAlignment="1">
      <alignment horizontal="left"/>
    </xf>
    <xf numFmtId="0" fontId="6" fillId="5" borderId="6" xfId="5" applyFont="1" applyFill="1" applyBorder="1"/>
    <xf numFmtId="164" fontId="9" fillId="5" borderId="0" xfId="5" applyNumberFormat="1" applyFont="1" applyFill="1" applyAlignment="1">
      <alignment horizontal="right"/>
    </xf>
    <xf numFmtId="164" fontId="9" fillId="5" borderId="20" xfId="5" applyNumberFormat="1" applyFont="1" applyFill="1" applyBorder="1"/>
    <xf numFmtId="0" fontId="77" fillId="3" borderId="0" xfId="5" applyFont="1" applyFill="1" applyAlignment="1">
      <alignment horizontal="center"/>
    </xf>
    <xf numFmtId="164" fontId="78" fillId="3" borderId="0" xfId="1" applyNumberFormat="1" applyFont="1" applyFill="1" applyAlignment="1">
      <alignment horizontal="center"/>
    </xf>
    <xf numFmtId="0" fontId="27" fillId="6" borderId="6" xfId="5" applyFont="1" applyFill="1" applyBorder="1" applyAlignment="1">
      <alignment horizontal="left" vertical="center"/>
    </xf>
    <xf numFmtId="0" fontId="27" fillId="5" borderId="6" xfId="5" applyFont="1" applyFill="1" applyBorder="1" applyAlignment="1">
      <alignment horizontal="left" vertical="center"/>
    </xf>
    <xf numFmtId="0" fontId="76" fillId="5" borderId="6" xfId="5" applyFont="1" applyFill="1" applyBorder="1"/>
    <xf numFmtId="165" fontId="9" fillId="6" borderId="32" xfId="9" applyNumberFormat="1" applyFont="1" applyFill="1" applyBorder="1" applyAlignment="1">
      <alignment vertical="top"/>
    </xf>
    <xf numFmtId="44" fontId="9" fillId="6" borderId="10" xfId="9" applyFont="1" applyFill="1" applyBorder="1"/>
    <xf numFmtId="44" fontId="9" fillId="6" borderId="13" xfId="9" applyFont="1" applyFill="1" applyBorder="1"/>
    <xf numFmtId="0" fontId="13" fillId="6" borderId="6" xfId="5" applyFont="1" applyFill="1" applyBorder="1"/>
    <xf numFmtId="165" fontId="9" fillId="5" borderId="32" xfId="9" applyNumberFormat="1" applyFont="1" applyFill="1" applyBorder="1" applyAlignment="1">
      <alignment vertical="top"/>
    </xf>
    <xf numFmtId="44" fontId="9" fillId="5" borderId="10" xfId="9" applyFont="1" applyFill="1" applyBorder="1"/>
    <xf numFmtId="44" fontId="9" fillId="5" borderId="13" xfId="9" applyFont="1" applyFill="1" applyBorder="1"/>
    <xf numFmtId="0" fontId="24" fillId="3" borderId="0" xfId="5" applyFont="1" applyFill="1" applyAlignment="1">
      <alignment horizontal="center"/>
    </xf>
    <xf numFmtId="0" fontId="82" fillId="5" borderId="0" xfId="0" applyFont="1" applyFill="1"/>
    <xf numFmtId="0" fontId="83" fillId="5" borderId="0" xfId="0" applyFont="1" applyFill="1" applyAlignment="1">
      <alignment horizontal="right"/>
    </xf>
    <xf numFmtId="0" fontId="82" fillId="5" borderId="39" xfId="0" applyFont="1" applyFill="1" applyBorder="1"/>
    <xf numFmtId="0" fontId="81" fillId="5" borderId="0" xfId="0" applyFont="1" applyFill="1"/>
    <xf numFmtId="0" fontId="82" fillId="4" borderId="40" xfId="0" applyFont="1" applyFill="1" applyBorder="1" applyAlignment="1">
      <alignment horizontal="center"/>
    </xf>
    <xf numFmtId="0" fontId="81" fillId="4" borderId="40" xfId="0" applyFont="1" applyFill="1" applyBorder="1" applyAlignment="1">
      <alignment horizontal="center"/>
    </xf>
    <xf numFmtId="0" fontId="82" fillId="4" borderId="37" xfId="0" applyFont="1" applyFill="1" applyBorder="1"/>
    <xf numFmtId="0" fontId="82" fillId="4" borderId="38" xfId="0" applyFont="1" applyFill="1" applyBorder="1"/>
    <xf numFmtId="0" fontId="82" fillId="4" borderId="18" xfId="0" applyFont="1" applyFill="1" applyBorder="1" applyAlignment="1">
      <alignment horizontal="center"/>
    </xf>
    <xf numFmtId="0" fontId="84" fillId="5" borderId="0" xfId="0" applyFont="1" applyFill="1"/>
    <xf numFmtId="0" fontId="85" fillId="5" borderId="0" xfId="0" applyFont="1" applyFill="1"/>
    <xf numFmtId="0" fontId="79" fillId="4" borderId="40" xfId="0" applyFont="1" applyFill="1" applyBorder="1" applyAlignment="1">
      <alignment horizontal="center"/>
    </xf>
    <xf numFmtId="0" fontId="1" fillId="5" borderId="0" xfId="5" applyFill="1"/>
    <xf numFmtId="0" fontId="42" fillId="5" borderId="24" xfId="5" applyFont="1" applyFill="1" applyBorder="1" applyAlignment="1">
      <alignment horizontal="center" textRotation="60"/>
    </xf>
    <xf numFmtId="0" fontId="43" fillId="5" borderId="24" xfId="5" applyFont="1" applyFill="1" applyBorder="1" applyAlignment="1">
      <alignment horizontal="center" textRotation="60"/>
    </xf>
    <xf numFmtId="0" fontId="43" fillId="5" borderId="0" xfId="5" applyFont="1" applyFill="1" applyAlignment="1">
      <alignment horizontal="center" textRotation="60"/>
    </xf>
    <xf numFmtId="0" fontId="44" fillId="5" borderId="25" xfId="5" applyFont="1" applyFill="1" applyBorder="1" applyAlignment="1">
      <alignment horizontal="left" vertical="center"/>
    </xf>
    <xf numFmtId="0" fontId="41" fillId="5" borderId="0" xfId="5" applyFont="1" applyFill="1"/>
    <xf numFmtId="0" fontId="80" fillId="5" borderId="2" xfId="5" applyFont="1" applyFill="1" applyBorder="1"/>
    <xf numFmtId="0" fontId="1" fillId="5" borderId="11" xfId="5" applyFill="1" applyBorder="1"/>
    <xf numFmtId="0" fontId="1" fillId="5" borderId="4" xfId="5" applyFill="1" applyBorder="1"/>
    <xf numFmtId="0" fontId="2" fillId="5" borderId="6" xfId="5" applyFont="1" applyFill="1" applyBorder="1" applyAlignment="1">
      <alignment horizontal="center" textRotation="60"/>
    </xf>
    <xf numFmtId="0" fontId="43" fillId="5" borderId="3" xfId="5" applyFont="1" applyFill="1" applyBorder="1" applyAlignment="1">
      <alignment horizontal="center" textRotation="60"/>
    </xf>
    <xf numFmtId="0" fontId="40" fillId="5" borderId="41" xfId="5" applyFont="1" applyFill="1" applyBorder="1" applyAlignment="1">
      <alignment horizontal="center" vertical="center" wrapText="1"/>
    </xf>
    <xf numFmtId="0" fontId="1" fillId="5" borderId="3" xfId="5" applyFill="1" applyBorder="1"/>
    <xf numFmtId="0" fontId="41" fillId="5" borderId="21" xfId="5" applyFont="1" applyFill="1" applyBorder="1"/>
    <xf numFmtId="0" fontId="1" fillId="5" borderId="14" xfId="5" applyFill="1" applyBorder="1"/>
    <xf numFmtId="0" fontId="1" fillId="5" borderId="22" xfId="5" applyFill="1" applyBorder="1"/>
    <xf numFmtId="164" fontId="23" fillId="3" borderId="0" xfId="1" applyNumberFormat="1" applyFont="1" applyFill="1" applyAlignment="1">
      <alignment wrapText="1"/>
    </xf>
    <xf numFmtId="0" fontId="26" fillId="3" borderId="0" xfId="5" applyFont="1" applyFill="1" applyAlignment="1">
      <alignment horizontal="center" vertical="center" wrapText="1"/>
    </xf>
    <xf numFmtId="0" fontId="27" fillId="5" borderId="10" xfId="5" applyFont="1" applyFill="1" applyBorder="1" applyAlignment="1">
      <alignment horizontal="center" vertical="center"/>
    </xf>
    <xf numFmtId="0" fontId="27" fillId="6" borderId="10" xfId="5" applyFont="1" applyFill="1" applyBorder="1" applyAlignment="1">
      <alignment horizontal="center" vertical="center"/>
    </xf>
    <xf numFmtId="0" fontId="48" fillId="10" borderId="0" xfId="11" applyFont="1" applyFill="1"/>
    <xf numFmtId="0" fontId="25" fillId="11" borderId="1" xfId="5" applyFont="1" applyFill="1" applyBorder="1" applyAlignment="1">
      <alignment vertical="top"/>
    </xf>
    <xf numFmtId="0" fontId="18" fillId="11" borderId="8" xfId="5" applyFont="1" applyFill="1" applyBorder="1"/>
    <xf numFmtId="0" fontId="25" fillId="11" borderId="13" xfId="5" applyFont="1" applyFill="1" applyBorder="1"/>
    <xf numFmtId="0" fontId="36" fillId="11" borderId="13" xfId="5" applyFont="1" applyFill="1" applyBorder="1" applyAlignment="1">
      <alignment horizontal="center" vertical="center" wrapText="1"/>
    </xf>
    <xf numFmtId="0" fontId="48" fillId="10" borderId="0" xfId="11" applyFont="1" applyFill="1" applyAlignment="1">
      <alignment horizontal="left"/>
    </xf>
    <xf numFmtId="164" fontId="74" fillId="4" borderId="10" xfId="1" applyNumberFormat="1" applyFont="1" applyFill="1" applyBorder="1"/>
    <xf numFmtId="165" fontId="46" fillId="4" borderId="10" xfId="9" applyNumberFormat="1" applyFont="1" applyFill="1" applyBorder="1" applyAlignment="1">
      <alignment vertical="top"/>
    </xf>
    <xf numFmtId="164" fontId="9" fillId="4" borderId="20" xfId="5" applyNumberFormat="1" applyFont="1" applyFill="1" applyBorder="1"/>
    <xf numFmtId="44" fontId="46" fillId="4" borderId="3" xfId="9" applyFont="1" applyFill="1" applyBorder="1" applyAlignment="1">
      <alignment vertical="top"/>
    </xf>
    <xf numFmtId="164" fontId="13" fillId="4" borderId="12" xfId="10" applyNumberFormat="1" applyFont="1" applyFill="1" applyBorder="1"/>
    <xf numFmtId="44" fontId="38" fillId="4" borderId="6" xfId="5" applyNumberFormat="1" applyFont="1" applyFill="1" applyBorder="1"/>
    <xf numFmtId="164" fontId="26" fillId="4" borderId="5" xfId="1" applyNumberFormat="1" applyFont="1" applyFill="1" applyBorder="1"/>
    <xf numFmtId="165" fontId="46" fillId="4" borderId="5" xfId="8" applyNumberFormat="1" applyFont="1" applyFill="1" applyBorder="1"/>
    <xf numFmtId="165" fontId="26" fillId="4" borderId="29" xfId="8" applyNumberFormat="1" applyFont="1" applyFill="1" applyBorder="1"/>
    <xf numFmtId="44" fontId="26" fillId="4" borderId="30" xfId="5" applyNumberFormat="1" applyFont="1" applyFill="1" applyBorder="1"/>
    <xf numFmtId="0" fontId="38" fillId="4" borderId="28" xfId="5" applyFont="1" applyFill="1" applyBorder="1" applyAlignment="1">
      <alignment vertical="top" wrapText="1"/>
    </xf>
    <xf numFmtId="165" fontId="26" fillId="4" borderId="5" xfId="8" applyNumberFormat="1" applyFont="1" applyFill="1" applyBorder="1"/>
    <xf numFmtId="164" fontId="38" fillId="4" borderId="31" xfId="10" applyNumberFormat="1" applyFont="1" applyFill="1" applyBorder="1"/>
    <xf numFmtId="164" fontId="39" fillId="4" borderId="31" xfId="10" applyNumberFormat="1" applyFont="1" applyFill="1" applyBorder="1"/>
    <xf numFmtId="164" fontId="38" fillId="4" borderId="12" xfId="10" applyNumberFormat="1" applyFont="1" applyFill="1" applyBorder="1"/>
    <xf numFmtId="44" fontId="26" fillId="4" borderId="6" xfId="5" applyNumberFormat="1" applyFont="1" applyFill="1" applyBorder="1"/>
    <xf numFmtId="165" fontId="9" fillId="4" borderId="10" xfId="9" applyNumberFormat="1" applyFont="1" applyFill="1" applyBorder="1" applyAlignment="1">
      <alignment vertical="top"/>
    </xf>
    <xf numFmtId="165" fontId="9" fillId="4" borderId="32" xfId="9" applyNumberFormat="1" applyFont="1" applyFill="1" applyBorder="1" applyAlignment="1">
      <alignment vertical="top"/>
    </xf>
    <xf numFmtId="44" fontId="9" fillId="4" borderId="13" xfId="9" applyFont="1" applyFill="1" applyBorder="1"/>
    <xf numFmtId="164" fontId="46" fillId="4" borderId="4" xfId="5" applyNumberFormat="1" applyFont="1" applyFill="1" applyBorder="1"/>
    <xf numFmtId="44" fontId="46" fillId="4" borderId="22" xfId="9" applyFont="1" applyFill="1" applyBorder="1" applyAlignment="1">
      <alignment vertical="top"/>
    </xf>
    <xf numFmtId="164" fontId="38" fillId="4" borderId="5" xfId="10" applyNumberFormat="1" applyFont="1" applyFill="1" applyBorder="1"/>
    <xf numFmtId="0" fontId="21" fillId="3" borderId="0" xfId="5" applyFont="1" applyFill="1" applyAlignment="1">
      <alignment wrapText="1"/>
    </xf>
    <xf numFmtId="0" fontId="21" fillId="3" borderId="0" xfId="5" applyFont="1" applyFill="1" applyAlignment="1">
      <alignment horizontal="center" vertical="center" wrapText="1"/>
    </xf>
    <xf numFmtId="0" fontId="86" fillId="6" borderId="0" xfId="5" applyFont="1" applyFill="1" applyAlignment="1">
      <alignment horizontal="left" vertical="center" wrapText="1"/>
    </xf>
    <xf numFmtId="0" fontId="86" fillId="5" borderId="0" xfId="5" applyFont="1" applyFill="1" applyAlignment="1">
      <alignment wrapText="1"/>
    </xf>
    <xf numFmtId="0" fontId="87" fillId="6" borderId="0" xfId="5" applyFont="1" applyFill="1" applyAlignment="1">
      <alignment horizontal="left" wrapText="1"/>
    </xf>
    <xf numFmtId="0" fontId="87" fillId="6" borderId="0" xfId="5" applyFont="1" applyFill="1" applyAlignment="1">
      <alignment wrapText="1"/>
    </xf>
    <xf numFmtId="0" fontId="27" fillId="4" borderId="6" xfId="5" applyFont="1" applyFill="1" applyBorder="1" applyAlignment="1">
      <alignment horizontal="left" vertical="center"/>
    </xf>
    <xf numFmtId="0" fontId="24" fillId="4" borderId="0" xfId="5" applyFont="1" applyFill="1"/>
    <xf numFmtId="0" fontId="45" fillId="3" borderId="0" xfId="5" applyFont="1" applyFill="1" applyAlignment="1">
      <alignment vertical="center"/>
    </xf>
    <xf numFmtId="0" fontId="75" fillId="4" borderId="27" xfId="5" applyFont="1" applyFill="1" applyBorder="1" applyAlignment="1">
      <alignment wrapText="1"/>
    </xf>
    <xf numFmtId="0" fontId="75" fillId="4" borderId="27" xfId="5" applyFont="1" applyFill="1" applyBorder="1" applyAlignment="1">
      <alignment vertical="center" wrapText="1"/>
    </xf>
    <xf numFmtId="0" fontId="48" fillId="8" borderId="0" xfId="11" applyFont="1" applyFill="1" applyAlignment="1">
      <alignment horizontal="center"/>
    </xf>
    <xf numFmtId="0" fontId="33" fillId="3" borderId="0" xfId="5" applyFont="1" applyFill="1" applyAlignment="1">
      <alignment horizontal="center" vertical="center" wrapText="1"/>
    </xf>
    <xf numFmtId="0" fontId="34" fillId="3" borderId="17" xfId="5" applyFont="1" applyFill="1" applyBorder="1" applyAlignment="1">
      <alignment horizontal="center" vertical="center" wrapText="1"/>
    </xf>
    <xf numFmtId="0" fontId="34" fillId="3" borderId="18" xfId="5" applyFont="1" applyFill="1" applyBorder="1" applyAlignment="1">
      <alignment horizontal="center" vertical="center" wrapText="1"/>
    </xf>
    <xf numFmtId="0" fontId="34" fillId="3" borderId="19" xfId="5" applyFont="1" applyFill="1" applyBorder="1" applyAlignment="1">
      <alignment horizontal="center" vertical="center" wrapText="1"/>
    </xf>
    <xf numFmtId="0" fontId="36" fillId="11" borderId="1" xfId="5" applyFont="1" applyFill="1" applyBorder="1" applyAlignment="1">
      <alignment horizontal="center" vertical="center"/>
    </xf>
    <xf numFmtId="0" fontId="36" fillId="11" borderId="7" xfId="5" applyFont="1" applyFill="1" applyBorder="1" applyAlignment="1">
      <alignment horizontal="center" vertical="center"/>
    </xf>
    <xf numFmtId="0" fontId="36" fillId="11" borderId="8" xfId="5" applyFont="1" applyFill="1" applyBorder="1" applyAlignment="1">
      <alignment horizontal="center" vertical="center"/>
    </xf>
    <xf numFmtId="0" fontId="75" fillId="3" borderId="27" xfId="5" applyFont="1" applyFill="1" applyBorder="1" applyAlignment="1">
      <alignment horizontal="left" wrapText="1"/>
    </xf>
    <xf numFmtId="0" fontId="75" fillId="3" borderId="3" xfId="5" applyFont="1" applyFill="1" applyBorder="1" applyAlignment="1">
      <alignment horizontal="left" wrapText="1"/>
    </xf>
    <xf numFmtId="0" fontId="75" fillId="4" borderId="27" xfId="5" applyFont="1" applyFill="1" applyBorder="1" applyAlignment="1">
      <alignment horizontal="left" wrapText="1"/>
    </xf>
    <xf numFmtId="0" fontId="75" fillId="4" borderId="3" xfId="5" applyFont="1" applyFill="1" applyBorder="1" applyAlignment="1">
      <alignment horizontal="left" wrapText="1"/>
    </xf>
    <xf numFmtId="0" fontId="75" fillId="4" borderId="27" xfId="5" applyFont="1" applyFill="1" applyBorder="1" applyAlignment="1">
      <alignment horizontal="center" vertical="center" wrapText="1"/>
    </xf>
    <xf numFmtId="0" fontId="75" fillId="4" borderId="3" xfId="5" applyFont="1" applyFill="1" applyBorder="1" applyAlignment="1">
      <alignment horizontal="center" vertical="center" wrapText="1"/>
    </xf>
  </cellXfs>
  <cellStyles count="12">
    <cellStyle name="Comma" xfId="1" builtinId="3"/>
    <cellStyle name="Comma 2" xfId="7" xr:uid="{436B532E-34EE-46F9-9EDD-C10F9216C43A}"/>
    <cellStyle name="Comma 2 2" xfId="10" xr:uid="{ECD0940F-13D6-4D2B-9A17-A80161E59177}"/>
    <cellStyle name="Currency" xfId="2" builtinId="4"/>
    <cellStyle name="Currency 2" xfId="6" xr:uid="{7B673AA4-1F31-4279-B187-E05FC3849E7D}"/>
    <cellStyle name="Currency 2 2" xfId="8" xr:uid="{EF2FC72C-C305-41A1-BE1F-BBB6A357D4D6}"/>
    <cellStyle name="Currency 2 3" xfId="9" xr:uid="{DFF73C7A-DA5F-4E67-87E5-E214C7ECAA35}"/>
    <cellStyle name="Hyperlink" xfId="4" builtinId="8"/>
    <cellStyle name="Normal" xfId="0" builtinId="0"/>
    <cellStyle name="Normal 2" xfId="5" xr:uid="{ABC6B113-9B5D-4E48-BF45-C4D00D70CE4B}"/>
    <cellStyle name="Normal 3" xfId="11" xr:uid="{C33050EE-BA0D-4D54-826E-C85EAAB7BFB8}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1114425</xdr:colOff>
      <xdr:row>6</xdr:row>
      <xdr:rowOff>9525</xdr:rowOff>
    </xdr:from>
    <xdr:to>
      <xdr:col>2</xdr:col>
      <xdr:colOff>1514475</xdr:colOff>
      <xdr:row>7</xdr:row>
      <xdr:rowOff>0</xdr:rowOff>
    </xdr:to>
    <xdr:sp macro="" textlink="">
      <xdr:nvSpPr>
        <xdr:cNvPr id="2" name="Arrow: Down 1">
          <a:extLst>
            <a:ext uri="{FF2B5EF4-FFF2-40B4-BE49-F238E27FC236}">
              <a16:creationId xmlns:a16="http://schemas.microsoft.com/office/drawing/2014/main" id="{334AE9A1-0127-4AC8-9E20-512395A8E51B}"/>
            </a:ext>
          </a:extLst>
        </xdr:cNvPr>
        <xdr:cNvSpPr/>
      </xdr:nvSpPr>
      <xdr:spPr>
        <a:xfrm>
          <a:off x="2333625" y="2657475"/>
          <a:ext cx="400050" cy="24765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228600</xdr:colOff>
      <xdr:row>6</xdr:row>
      <xdr:rowOff>0</xdr:rowOff>
    </xdr:from>
    <xdr:to>
      <xdr:col>5</xdr:col>
      <xdr:colOff>628650</xdr:colOff>
      <xdr:row>6</xdr:row>
      <xdr:rowOff>304800</xdr:rowOff>
    </xdr:to>
    <xdr:sp macro="" textlink="">
      <xdr:nvSpPr>
        <xdr:cNvPr id="3" name="Arrow: Down 2">
          <a:extLst>
            <a:ext uri="{FF2B5EF4-FFF2-40B4-BE49-F238E27FC236}">
              <a16:creationId xmlns:a16="http://schemas.microsoft.com/office/drawing/2014/main" id="{109220FF-167C-4640-A695-8D2BF9083144}"/>
            </a:ext>
          </a:extLst>
        </xdr:cNvPr>
        <xdr:cNvSpPr/>
      </xdr:nvSpPr>
      <xdr:spPr>
        <a:xfrm>
          <a:off x="5886450" y="2647950"/>
          <a:ext cx="400050" cy="257175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228600</xdr:colOff>
      <xdr:row>6</xdr:row>
      <xdr:rowOff>0</xdr:rowOff>
    </xdr:from>
    <xdr:to>
      <xdr:col>6</xdr:col>
      <xdr:colOff>628650</xdr:colOff>
      <xdr:row>6</xdr:row>
      <xdr:rowOff>304800</xdr:rowOff>
    </xdr:to>
    <xdr:sp macro="" textlink="">
      <xdr:nvSpPr>
        <xdr:cNvPr id="4" name="Arrow: Down 3">
          <a:extLst>
            <a:ext uri="{FF2B5EF4-FFF2-40B4-BE49-F238E27FC236}">
              <a16:creationId xmlns:a16="http://schemas.microsoft.com/office/drawing/2014/main" id="{D00CF8EC-4974-48D2-9F37-5BD5F7D001AC}"/>
            </a:ext>
          </a:extLst>
        </xdr:cNvPr>
        <xdr:cNvSpPr/>
      </xdr:nvSpPr>
      <xdr:spPr>
        <a:xfrm>
          <a:off x="6867525" y="2647950"/>
          <a:ext cx="400050" cy="257175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228600</xdr:colOff>
      <xdr:row>6</xdr:row>
      <xdr:rowOff>0</xdr:rowOff>
    </xdr:from>
    <xdr:to>
      <xdr:col>4</xdr:col>
      <xdr:colOff>628650</xdr:colOff>
      <xdr:row>6</xdr:row>
      <xdr:rowOff>304800</xdr:rowOff>
    </xdr:to>
    <xdr:sp macro="" textlink="">
      <xdr:nvSpPr>
        <xdr:cNvPr id="5" name="Arrow: Down 4">
          <a:extLst>
            <a:ext uri="{FF2B5EF4-FFF2-40B4-BE49-F238E27FC236}">
              <a16:creationId xmlns:a16="http://schemas.microsoft.com/office/drawing/2014/main" id="{95F543B7-E3F3-4A69-95E2-A0D22BD88DEB}"/>
            </a:ext>
          </a:extLst>
        </xdr:cNvPr>
        <xdr:cNvSpPr/>
      </xdr:nvSpPr>
      <xdr:spPr>
        <a:xfrm>
          <a:off x="4905375" y="2647950"/>
          <a:ext cx="400050" cy="257175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1012825</xdr:colOff>
      <xdr:row>31</xdr:row>
      <xdr:rowOff>0</xdr:rowOff>
    </xdr:from>
    <xdr:to>
      <xdr:col>5</xdr:col>
      <xdr:colOff>1022350</xdr:colOff>
      <xdr:row>31</xdr:row>
      <xdr:rowOff>225425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6142F822-D2CF-495B-8995-2D2AAA575B88}"/>
            </a:ext>
          </a:extLst>
        </xdr:cNvPr>
        <xdr:cNvSpPr>
          <a:spLocks noChangeShapeType="1"/>
        </xdr:cNvSpPr>
      </xdr:nvSpPr>
      <xdr:spPr bwMode="auto">
        <a:xfrm flipH="1" flipV="1">
          <a:off x="9490075" y="8943975"/>
          <a:ext cx="9525" cy="2254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942975</xdr:colOff>
      <xdr:row>36</xdr:row>
      <xdr:rowOff>323850</xdr:rowOff>
    </xdr:from>
    <xdr:to>
      <xdr:col>5</xdr:col>
      <xdr:colOff>942975</xdr:colOff>
      <xdr:row>38</xdr:row>
      <xdr:rowOff>28575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5EA4CAE9-F033-466E-B463-5269E9380182}"/>
            </a:ext>
          </a:extLst>
        </xdr:cNvPr>
        <xdr:cNvSpPr>
          <a:spLocks noChangeShapeType="1"/>
        </xdr:cNvSpPr>
      </xdr:nvSpPr>
      <xdr:spPr bwMode="auto">
        <a:xfrm flipH="1" flipV="1">
          <a:off x="9420225" y="10725150"/>
          <a:ext cx="0" cy="371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video.search.yahoo.com/video/play;_ylt=A0LEVixv2u1UF7cADPYnnIlQ;_ylu=X3oDMTB0ZjNuMHJ1BHNlYwNzYwRjb2xvA2JmMQR2dGlkA1lIUzAwM18x?p=nike+logistics+system&amp;tnr=21&amp;vid=45546A137531C6420D4945546A137531C6420D49&amp;l=156&amp;turl=http%3A%2F%2Fts2.mm.bing.net%2Fth%25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5FCB0B-FB3B-4041-AF22-0DA2A2EC9350}">
  <sheetPr codeName="Sheet1">
    <tabColor theme="0"/>
    <pageSetUpPr fitToPage="1"/>
  </sheetPr>
  <dimension ref="A1:D18"/>
  <sheetViews>
    <sheetView tabSelected="1" zoomScale="90" zoomScaleNormal="90" workbookViewId="0"/>
  </sheetViews>
  <sheetFormatPr defaultColWidth="54.7109375" defaultRowHeight="24.75"/>
  <cols>
    <col min="1" max="1" width="7.5703125" style="114" customWidth="1"/>
    <col min="2" max="2" width="99.42578125" style="114" customWidth="1"/>
    <col min="3" max="3" width="4.5703125" style="114" customWidth="1"/>
    <col min="4" max="16384" width="54.7109375" style="114"/>
  </cols>
  <sheetData>
    <row r="1" spans="1:4" ht="45.75">
      <c r="A1" s="118"/>
      <c r="C1" s="115" t="s">
        <v>0</v>
      </c>
    </row>
    <row r="2" spans="1:4" ht="45.75">
      <c r="A2" s="114" t="s">
        <v>1</v>
      </c>
      <c r="C2" s="115" t="s">
        <v>2</v>
      </c>
    </row>
    <row r="3" spans="1:4" ht="45.75">
      <c r="C3" s="115" t="s">
        <v>3</v>
      </c>
    </row>
    <row r="4" spans="1:4" ht="45.75">
      <c r="C4" s="116"/>
    </row>
    <row r="5" spans="1:4">
      <c r="B5" s="117" t="s">
        <v>4</v>
      </c>
      <c r="C5" s="117"/>
      <c r="D5" s="117" t="s">
        <v>5</v>
      </c>
    </row>
    <row r="6" spans="1:4">
      <c r="B6" s="118" t="s">
        <v>6</v>
      </c>
      <c r="D6" s="114" t="s">
        <v>7</v>
      </c>
    </row>
    <row r="7" spans="1:4">
      <c r="B7" s="118" t="s">
        <v>8</v>
      </c>
      <c r="D7" s="114" t="s">
        <v>9</v>
      </c>
    </row>
    <row r="8" spans="1:4">
      <c r="B8" s="118" t="s">
        <v>10</v>
      </c>
      <c r="D8" s="114" t="s">
        <v>11</v>
      </c>
    </row>
    <row r="9" spans="1:4" ht="21.75" customHeight="1">
      <c r="B9" s="118" t="s">
        <v>12</v>
      </c>
      <c r="D9" s="114" t="s">
        <v>13</v>
      </c>
    </row>
    <row r="10" spans="1:4" ht="21.75" customHeight="1">
      <c r="B10" s="118"/>
      <c r="D10" s="114" t="s">
        <v>14</v>
      </c>
    </row>
    <row r="11" spans="1:4" s="290" customFormat="1">
      <c r="B11" s="295" t="s">
        <v>15</v>
      </c>
      <c r="D11" s="290" t="s">
        <v>16</v>
      </c>
    </row>
    <row r="12" spans="1:4">
      <c r="B12" s="118"/>
    </row>
    <row r="13" spans="1:4">
      <c r="C13" s="329" t="s">
        <v>17</v>
      </c>
    </row>
    <row r="18" spans="3:3">
      <c r="C18" s="119" t="s">
        <v>18</v>
      </c>
    </row>
  </sheetData>
  <printOptions horizontalCentered="1" verticalCentered="1"/>
  <pageMargins left="0.7" right="0.7" top="0.75" bottom="0.75" header="0.3" footer="0.3"/>
  <pageSetup scale="50" orientation="landscape" blackAndWhite="1" horizontalDpi="360" verticalDpi="36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885D29-276E-46C0-9843-518E96734037}">
  <sheetPr>
    <pageSetUpPr fitToPage="1"/>
  </sheetPr>
  <dimension ref="A1:H19"/>
  <sheetViews>
    <sheetView workbookViewId="0">
      <selection activeCell="A19" sqref="A19"/>
    </sheetView>
  </sheetViews>
  <sheetFormatPr defaultRowHeight="19.5"/>
  <cols>
    <col min="1" max="1" width="33.7109375" style="258" customWidth="1"/>
    <col min="2" max="8" width="25.7109375" style="258" customWidth="1"/>
    <col min="9" max="16384" width="9.140625" style="258"/>
  </cols>
  <sheetData>
    <row r="1" spans="1:8">
      <c r="A1" s="267" t="s">
        <v>165</v>
      </c>
      <c r="C1" s="268" t="s">
        <v>166</v>
      </c>
    </row>
    <row r="3" spans="1:8">
      <c r="A3" s="261" t="s">
        <v>167</v>
      </c>
      <c r="B3" s="258" t="s">
        <v>168</v>
      </c>
    </row>
    <row r="4" spans="1:8">
      <c r="B4" s="258" t="s">
        <v>169</v>
      </c>
    </row>
    <row r="6" spans="1:8">
      <c r="A6" s="261" t="s">
        <v>170</v>
      </c>
      <c r="B6" s="258" t="s">
        <v>171</v>
      </c>
    </row>
    <row r="7" spans="1:8">
      <c r="A7" s="259"/>
      <c r="B7" s="258" t="s">
        <v>172</v>
      </c>
    </row>
    <row r="9" spans="1:8" ht="20.25" thickBot="1">
      <c r="A9" s="261" t="s">
        <v>173</v>
      </c>
      <c r="B9" s="258" t="s">
        <v>174</v>
      </c>
    </row>
    <row r="10" spans="1:8" ht="20.25" thickBot="1">
      <c r="B10" s="262" t="s">
        <v>175</v>
      </c>
      <c r="C10" s="262" t="s">
        <v>176</v>
      </c>
      <c r="D10" s="262" t="s">
        <v>177</v>
      </c>
      <c r="E10" s="262" t="s">
        <v>178</v>
      </c>
      <c r="F10" s="262" t="s">
        <v>179</v>
      </c>
      <c r="G10" s="262" t="s">
        <v>180</v>
      </c>
      <c r="H10" s="262" t="s">
        <v>181</v>
      </c>
    </row>
    <row r="12" spans="1:8" ht="20.25" thickBot="1">
      <c r="A12" s="261" t="s">
        <v>182</v>
      </c>
      <c r="B12" s="258" t="s">
        <v>183</v>
      </c>
    </row>
    <row r="13" spans="1:8" ht="20.25" thickBot="1">
      <c r="B13" s="263" t="s">
        <v>184</v>
      </c>
      <c r="C13" s="263" t="s">
        <v>185</v>
      </c>
      <c r="D13" s="269" t="s">
        <v>186</v>
      </c>
      <c r="E13" s="269" t="s">
        <v>187</v>
      </c>
    </row>
    <row r="15" spans="1:8" ht="20.25" thickBot="1">
      <c r="A15" s="261" t="s">
        <v>188</v>
      </c>
      <c r="B15" s="258" t="s">
        <v>189</v>
      </c>
    </row>
    <row r="16" spans="1:8" ht="21" thickTop="1" thickBot="1">
      <c r="B16" s="264"/>
      <c r="C16" s="264"/>
      <c r="D16" s="266" t="s">
        <v>190</v>
      </c>
      <c r="E16" s="264"/>
      <c r="F16" s="264"/>
    </row>
    <row r="17" spans="1:6" ht="21" thickTop="1" thickBot="1">
      <c r="B17" s="265"/>
      <c r="C17" s="265"/>
      <c r="D17" s="260"/>
      <c r="E17" s="265"/>
      <c r="F17" s="265"/>
    </row>
    <row r="18" spans="1:6" ht="20.25" thickTop="1"/>
    <row r="19" spans="1:6">
      <c r="A19" s="261" t="s">
        <v>191</v>
      </c>
      <c r="B19" s="258" t="s">
        <v>192</v>
      </c>
    </row>
  </sheetData>
  <pageMargins left="0.7" right="0.7" top="0.75" bottom="0.75" header="0.3" footer="0.3"/>
  <pageSetup scale="57" orientation="landscape" horizontalDpi="360" verticalDpi="36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7456BB-22B3-4BE6-9A8B-B8B78D661BB0}">
  <sheetPr codeName="Sheet11">
    <pageSetUpPr fitToPage="1"/>
  </sheetPr>
  <dimension ref="F1:M15"/>
  <sheetViews>
    <sheetView zoomScale="120" zoomScaleNormal="120" workbookViewId="0">
      <selection activeCell="F1" sqref="F1:M6"/>
    </sheetView>
  </sheetViews>
  <sheetFormatPr defaultRowHeight="15"/>
  <cols>
    <col min="1" max="1" width="1.7109375" style="270" customWidth="1"/>
    <col min="2" max="5" width="9.140625" style="270"/>
    <col min="6" max="6" width="29.28515625" style="270" customWidth="1"/>
    <col min="7" max="12" width="7.7109375" style="270" customWidth="1"/>
    <col min="13" max="13" width="18.140625" style="270" customWidth="1"/>
    <col min="14" max="16384" width="9.140625" style="270"/>
  </cols>
  <sheetData>
    <row r="1" spans="6:13" ht="19.5" thickTop="1" thickBot="1">
      <c r="F1" s="276" t="s">
        <v>193</v>
      </c>
      <c r="G1" s="277"/>
      <c r="H1" s="277"/>
      <c r="I1" s="277"/>
      <c r="J1" s="277"/>
      <c r="K1" s="277"/>
      <c r="L1" s="277"/>
      <c r="M1" s="278"/>
    </row>
    <row r="2" spans="6:13" s="273" customFormat="1" ht="127.5" thickBot="1">
      <c r="F2" s="279"/>
      <c r="G2" s="271" t="s">
        <v>167</v>
      </c>
      <c r="H2" s="272" t="s">
        <v>170</v>
      </c>
      <c r="I2" s="272" t="s">
        <v>173</v>
      </c>
      <c r="J2" s="272" t="s">
        <v>182</v>
      </c>
      <c r="K2" s="272" t="s">
        <v>188</v>
      </c>
      <c r="L2" s="272" t="s">
        <v>191</v>
      </c>
      <c r="M2" s="280"/>
    </row>
    <row r="3" spans="6:13" ht="57" customHeight="1" thickBot="1">
      <c r="F3" s="281" t="s">
        <v>194</v>
      </c>
      <c r="G3" s="274" t="s">
        <v>195</v>
      </c>
      <c r="H3" s="274" t="s">
        <v>195</v>
      </c>
      <c r="I3" s="274" t="s">
        <v>195</v>
      </c>
      <c r="J3" s="274" t="s">
        <v>195</v>
      </c>
      <c r="K3" s="274" t="s">
        <v>195</v>
      </c>
      <c r="L3" s="274" t="s">
        <v>195</v>
      </c>
      <c r="M3" s="282"/>
    </row>
    <row r="4" spans="6:13" ht="57" thickBot="1">
      <c r="F4" s="281" t="s">
        <v>196</v>
      </c>
      <c r="G4" s="274" t="s">
        <v>195</v>
      </c>
      <c r="H4" s="274" t="s">
        <v>195</v>
      </c>
      <c r="I4" s="274" t="s">
        <v>195</v>
      </c>
      <c r="J4" s="274" t="s">
        <v>195</v>
      </c>
      <c r="K4" s="274" t="s">
        <v>195</v>
      </c>
      <c r="L4" s="274" t="s">
        <v>195</v>
      </c>
      <c r="M4" s="282"/>
    </row>
    <row r="5" spans="6:13" ht="57" thickBot="1">
      <c r="F5" s="281" t="s">
        <v>197</v>
      </c>
      <c r="G5" s="274" t="s">
        <v>195</v>
      </c>
      <c r="H5" s="274" t="s">
        <v>195</v>
      </c>
      <c r="I5" s="274" t="s">
        <v>195</v>
      </c>
      <c r="J5" s="274" t="s">
        <v>195</v>
      </c>
      <c r="K5" s="274" t="s">
        <v>195</v>
      </c>
      <c r="L5" s="274" t="s">
        <v>195</v>
      </c>
      <c r="M5" s="282"/>
    </row>
    <row r="6" spans="6:13" ht="3" customHeight="1" thickBot="1">
      <c r="F6" s="283"/>
      <c r="G6" s="284"/>
      <c r="H6" s="284"/>
      <c r="I6" s="284"/>
      <c r="J6" s="284"/>
      <c r="K6" s="284"/>
      <c r="L6" s="284"/>
      <c r="M6" s="285"/>
    </row>
    <row r="7" spans="6:13" ht="19.5" thickTop="1">
      <c r="F7" s="275"/>
    </row>
    <row r="8" spans="6:13" ht="18.75">
      <c r="F8" s="275"/>
    </row>
    <row r="9" spans="6:13" ht="18.75">
      <c r="F9" s="275"/>
    </row>
    <row r="10" spans="6:13" ht="18.75">
      <c r="F10" s="275"/>
    </row>
    <row r="11" spans="6:13" ht="18.75">
      <c r="F11" s="275"/>
    </row>
    <row r="12" spans="6:13" ht="18.75">
      <c r="F12" s="275"/>
    </row>
    <row r="13" spans="6:13" ht="18.75">
      <c r="F13" s="275"/>
    </row>
    <row r="14" spans="6:13" ht="18.75">
      <c r="F14" s="275"/>
    </row>
    <row r="15" spans="6:13" ht="18.75">
      <c r="F15" s="275"/>
    </row>
  </sheetData>
  <pageMargins left="0.7" right="0.7" top="0.75" bottom="0.75" header="0.3" footer="0.3"/>
  <pageSetup orientation="landscape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8D6E7A-936B-4442-ACA3-B885BA945D79}">
  <sheetPr codeName="Sheet2">
    <pageSetUpPr fitToPage="1"/>
  </sheetPr>
  <dimension ref="A1:D22"/>
  <sheetViews>
    <sheetView zoomScale="80" zoomScaleNormal="80" workbookViewId="0">
      <selection sqref="A1:B22"/>
    </sheetView>
  </sheetViews>
  <sheetFormatPr defaultColWidth="54.7109375" defaultRowHeight="24.75"/>
  <cols>
    <col min="1" max="1" width="10.140625" style="114" customWidth="1"/>
    <col min="2" max="2" width="255.5703125" style="114" customWidth="1"/>
    <col min="3" max="16384" width="54.7109375" style="114"/>
  </cols>
  <sheetData>
    <row r="1" spans="1:4" ht="35.25">
      <c r="B1" s="122" t="s">
        <v>19</v>
      </c>
    </row>
    <row r="2" spans="1:4">
      <c r="A2" s="117" t="s">
        <v>20</v>
      </c>
      <c r="C2" s="117"/>
      <c r="D2" s="117"/>
    </row>
    <row r="3" spans="1:4" ht="26.25">
      <c r="B3" s="118" t="s">
        <v>21</v>
      </c>
    </row>
    <row r="4" spans="1:4">
      <c r="B4" s="118" t="s">
        <v>22</v>
      </c>
    </row>
    <row r="5" spans="1:4" ht="21.75" customHeight="1">
      <c r="B5" s="118"/>
    </row>
    <row r="6" spans="1:4" ht="21.75" customHeight="1">
      <c r="A6" s="117" t="s">
        <v>23</v>
      </c>
    </row>
    <row r="7" spans="1:4" ht="21.75" customHeight="1">
      <c r="B7" s="114" t="s">
        <v>24</v>
      </c>
    </row>
    <row r="8" spans="1:4" ht="21.75" customHeight="1"/>
    <row r="9" spans="1:4" ht="21.75" customHeight="1">
      <c r="A9" s="117" t="s">
        <v>25</v>
      </c>
    </row>
    <row r="10" spans="1:4" ht="21.75" customHeight="1">
      <c r="B10" s="118" t="s">
        <v>26</v>
      </c>
    </row>
    <row r="11" spans="1:4" ht="21.75" customHeight="1">
      <c r="B11" s="114" t="s">
        <v>27</v>
      </c>
    </row>
    <row r="12" spans="1:4" ht="21.75" customHeight="1"/>
    <row r="13" spans="1:4" ht="21.75" customHeight="1">
      <c r="A13" s="117" t="s">
        <v>28</v>
      </c>
    </row>
    <row r="14" spans="1:4" ht="21.75" customHeight="1">
      <c r="B14" s="290" t="s">
        <v>29</v>
      </c>
    </row>
    <row r="15" spans="1:4" ht="21.75" customHeight="1">
      <c r="B15" s="123" t="s">
        <v>30</v>
      </c>
    </row>
    <row r="16" spans="1:4" ht="21.75" customHeight="1">
      <c r="B16" s="123" t="s">
        <v>31</v>
      </c>
    </row>
    <row r="17" spans="1:3" ht="21.75" customHeight="1">
      <c r="B17" s="123" t="s">
        <v>32</v>
      </c>
    </row>
    <row r="18" spans="1:3" ht="21.75" customHeight="1">
      <c r="C18" s="119"/>
    </row>
    <row r="19" spans="1:3" ht="21.75" customHeight="1">
      <c r="A19" s="117" t="s">
        <v>33</v>
      </c>
    </row>
    <row r="20" spans="1:3" ht="21.75" customHeight="1">
      <c r="B20" s="124" t="s">
        <v>34</v>
      </c>
    </row>
    <row r="21" spans="1:3" ht="21.75" customHeight="1">
      <c r="B21" s="121" t="s">
        <v>35</v>
      </c>
    </row>
    <row r="22" spans="1:3" ht="21.75" customHeight="1"/>
  </sheetData>
  <pageMargins left="0.7" right="0.7" top="0.75" bottom="0.75" header="0.3" footer="0.3"/>
  <pageSetup scale="46" orientation="landscape" horizontalDpi="360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6A150B-444E-44F6-95B3-0CAD68329C67}">
  <sheetPr codeName="Sheet3">
    <pageSetUpPr fitToPage="1"/>
  </sheetPr>
  <dimension ref="A1:G9"/>
  <sheetViews>
    <sheetView zoomScale="130" zoomScaleNormal="130" workbookViewId="0">
      <selection activeCell="E8" sqref="E8:G8"/>
    </sheetView>
  </sheetViews>
  <sheetFormatPr defaultRowHeight="19.5"/>
  <cols>
    <col min="1" max="1" width="9.140625" style="46"/>
    <col min="2" max="2" width="9.140625" style="43"/>
    <col min="3" max="3" width="42.7109375" style="44" customWidth="1"/>
    <col min="4" max="4" width="9.140625" style="42"/>
    <col min="5" max="5" width="14.7109375" style="42" customWidth="1"/>
    <col min="6" max="6" width="14.7109375" style="44" customWidth="1"/>
    <col min="7" max="7" width="14.7109375" style="42" customWidth="1"/>
    <col min="8" max="16384" width="9.140625" style="42"/>
  </cols>
  <sheetData>
    <row r="1" spans="1:7" ht="25.5">
      <c r="A1" s="42"/>
      <c r="D1" s="125" t="s">
        <v>8</v>
      </c>
    </row>
    <row r="2" spans="1:7" ht="21" thickBot="1">
      <c r="A2" s="42"/>
      <c r="C2" s="45"/>
    </row>
    <row r="3" spans="1:7" ht="46.5" thickTop="1" thickBot="1">
      <c r="A3" s="42"/>
      <c r="C3" s="294" t="s">
        <v>36</v>
      </c>
      <c r="E3" s="334" t="s">
        <v>37</v>
      </c>
      <c r="F3" s="335"/>
      <c r="G3" s="336"/>
    </row>
    <row r="4" spans="1:7" ht="20.25" thickTop="1"/>
    <row r="5" spans="1:7" ht="57" thickBot="1">
      <c r="A5" s="42"/>
      <c r="B5" s="43" t="s">
        <v>38</v>
      </c>
      <c r="C5" s="47" t="s">
        <v>39</v>
      </c>
      <c r="D5" s="48"/>
      <c r="E5" s="49" t="s">
        <v>40</v>
      </c>
      <c r="F5" s="49" t="s">
        <v>41</v>
      </c>
      <c r="G5" s="49" t="s">
        <v>42</v>
      </c>
    </row>
    <row r="6" spans="1:7" ht="38.25" thickTop="1">
      <c r="A6" s="330" t="s">
        <v>43</v>
      </c>
      <c r="B6" s="330"/>
      <c r="C6" s="44" t="s">
        <v>44</v>
      </c>
      <c r="E6" s="50" t="s">
        <v>45</v>
      </c>
      <c r="F6" s="50" t="s">
        <v>46</v>
      </c>
      <c r="G6" s="50" t="s">
        <v>47</v>
      </c>
    </row>
    <row r="7" spans="1:7" ht="20.25" thickBot="1">
      <c r="F7" s="42"/>
    </row>
    <row r="8" spans="1:7" ht="39" thickTop="1" thickBot="1">
      <c r="B8" s="43" t="s">
        <v>48</v>
      </c>
      <c r="C8" s="51" t="s">
        <v>49</v>
      </c>
      <c r="D8" s="48"/>
      <c r="E8" s="331" t="s">
        <v>49</v>
      </c>
      <c r="F8" s="332"/>
      <c r="G8" s="333"/>
    </row>
    <row r="9" spans="1:7" ht="20.25" thickTop="1"/>
  </sheetData>
  <mergeCells count="3">
    <mergeCell ref="A6:B6"/>
    <mergeCell ref="E8:G8"/>
    <mergeCell ref="E3:G3"/>
  </mergeCells>
  <pageMargins left="0.7" right="0.7" top="0.75" bottom="0.75" header="0.3" footer="0.3"/>
  <pageSetup scale="99" orientation="landscape" horizontalDpi="360" verticalDpi="36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ADD18B-CB2C-43A9-9A03-EB402103C47F}">
  <sheetPr codeName="Sheet4">
    <pageSetUpPr fitToPage="1"/>
  </sheetPr>
  <dimension ref="A1:G53"/>
  <sheetViews>
    <sheetView zoomScale="75" zoomScaleNormal="75" zoomScaleSheetLayoutView="80" workbookViewId="0">
      <pane ySplit="4" topLeftCell="A5" activePane="bottomLeft" state="frozen"/>
      <selection pane="bottomLeft" activeCell="C3" sqref="C3"/>
    </sheetView>
  </sheetViews>
  <sheetFormatPr defaultRowHeight="25.5"/>
  <cols>
    <col min="1" max="1" width="50.7109375" style="3" customWidth="1"/>
    <col min="2" max="2" width="16.7109375" style="3" customWidth="1"/>
    <col min="3" max="3" width="21.42578125" style="3" customWidth="1"/>
    <col min="4" max="6" width="19.140625" style="3" customWidth="1"/>
    <col min="7" max="7" width="23.7109375" style="3" customWidth="1"/>
    <col min="8" max="8" width="9.140625" style="3"/>
    <col min="9" max="9" width="24" style="3" bestFit="1" customWidth="1"/>
    <col min="10" max="16384" width="9.140625" style="3"/>
  </cols>
  <sheetData>
    <row r="1" spans="1:7" ht="30">
      <c r="A1" s="1" t="s">
        <v>50</v>
      </c>
      <c r="B1" s="2"/>
      <c r="C1" s="2"/>
    </row>
    <row r="2" spans="1:7" ht="9.9499999999999993" customHeight="1">
      <c r="A2" s="2"/>
      <c r="B2" s="2"/>
      <c r="C2" s="2"/>
    </row>
    <row r="3" spans="1:7" ht="30">
      <c r="A3" s="2"/>
      <c r="B3" s="4" t="s">
        <v>51</v>
      </c>
      <c r="C3" s="5" t="s">
        <v>52</v>
      </c>
      <c r="D3" s="5" t="s">
        <v>53</v>
      </c>
      <c r="E3" s="5" t="s">
        <v>54</v>
      </c>
      <c r="F3" s="5"/>
      <c r="G3" s="5"/>
    </row>
    <row r="4" spans="1:7" ht="36.75">
      <c r="A4" s="120" t="s">
        <v>55</v>
      </c>
      <c r="B4" s="2"/>
      <c r="C4" s="6" t="s">
        <v>56</v>
      </c>
      <c r="D4" s="6" t="s">
        <v>56</v>
      </c>
      <c r="E4" s="6" t="s">
        <v>57</v>
      </c>
      <c r="F4" s="6" t="s">
        <v>58</v>
      </c>
      <c r="G4" s="6" t="s">
        <v>59</v>
      </c>
    </row>
    <row r="5" spans="1:7">
      <c r="A5" s="3" t="s">
        <v>60</v>
      </c>
      <c r="C5" s="3">
        <v>1500</v>
      </c>
      <c r="D5" s="3">
        <v>1000</v>
      </c>
      <c r="E5" s="3">
        <v>1500</v>
      </c>
      <c r="F5" s="3">
        <v>2000</v>
      </c>
      <c r="G5" s="3">
        <f>SUM(C5:F5)</f>
        <v>6000</v>
      </c>
    </row>
    <row r="6" spans="1:7">
      <c r="A6" s="3" t="s">
        <v>61</v>
      </c>
      <c r="C6" s="7">
        <v>2</v>
      </c>
      <c r="D6" s="7">
        <v>1.5</v>
      </c>
      <c r="E6" s="7">
        <v>3</v>
      </c>
      <c r="F6" s="7">
        <v>2</v>
      </c>
      <c r="G6" s="7">
        <f>G7/G5</f>
        <v>2.1666666666666665</v>
      </c>
    </row>
    <row r="7" spans="1:7">
      <c r="A7" s="3" t="s">
        <v>62</v>
      </c>
      <c r="C7" s="3">
        <f>C5*C6</f>
        <v>3000</v>
      </c>
      <c r="D7" s="3">
        <f>D5*D6</f>
        <v>1500</v>
      </c>
      <c r="E7" s="3">
        <f>E5*E6</f>
        <v>4500</v>
      </c>
      <c r="F7" s="3">
        <f>F5*F6</f>
        <v>4000</v>
      </c>
      <c r="G7" s="3">
        <f>SUM(C7:F7)</f>
        <v>13000</v>
      </c>
    </row>
    <row r="8" spans="1:7">
      <c r="A8" s="3" t="s">
        <v>63</v>
      </c>
      <c r="C8" s="3">
        <v>2500</v>
      </c>
      <c r="D8" s="3">
        <f>D5</f>
        <v>1000</v>
      </c>
      <c r="E8" s="3">
        <f>E5</f>
        <v>1500</v>
      </c>
      <c r="F8" s="3">
        <f>F5</f>
        <v>2000</v>
      </c>
      <c r="G8" s="3">
        <f>SUM(C8:F8)</f>
        <v>7000</v>
      </c>
    </row>
    <row r="9" spans="1:7">
      <c r="A9" s="3" t="s">
        <v>64</v>
      </c>
      <c r="C9" s="8">
        <v>25</v>
      </c>
      <c r="D9" s="8">
        <v>30</v>
      </c>
      <c r="E9" s="8">
        <v>20</v>
      </c>
      <c r="F9" s="109">
        <v>10</v>
      </c>
      <c r="G9" s="8"/>
    </row>
    <row r="10" spans="1:7">
      <c r="A10" s="3" t="s">
        <v>65</v>
      </c>
      <c r="C10" s="127">
        <v>0.3</v>
      </c>
      <c r="D10" s="9">
        <v>0.15</v>
      </c>
      <c r="E10" s="9">
        <v>0.1</v>
      </c>
      <c r="F10" s="9">
        <v>0.05</v>
      </c>
    </row>
    <row r="11" spans="1:7">
      <c r="A11" s="3" t="s">
        <v>66</v>
      </c>
      <c r="C11" s="3">
        <f>C7*C10</f>
        <v>900</v>
      </c>
      <c r="D11" s="3">
        <f>D7*D10</f>
        <v>225</v>
      </c>
      <c r="E11" s="3">
        <f>E7*E10</f>
        <v>450</v>
      </c>
      <c r="F11" s="3">
        <f>F7*F10</f>
        <v>200</v>
      </c>
      <c r="G11" s="3">
        <f>SUM(C11:F11)</f>
        <v>1775</v>
      </c>
    </row>
    <row r="12" spans="1:7" ht="9.9499999999999993" customHeight="1">
      <c r="A12" s="10"/>
      <c r="B12" s="10"/>
      <c r="C12" s="10"/>
      <c r="D12" s="10"/>
      <c r="E12" s="10"/>
      <c r="F12" s="10"/>
      <c r="G12" s="10"/>
    </row>
    <row r="13" spans="1:7">
      <c r="A13" s="3" t="s">
        <v>67</v>
      </c>
      <c r="C13" s="11">
        <f>C7*C9</f>
        <v>75000</v>
      </c>
      <c r="D13" s="11">
        <f>D7*D9</f>
        <v>45000</v>
      </c>
      <c r="E13" s="11">
        <f>E7*E9</f>
        <v>90000</v>
      </c>
      <c r="F13" s="11">
        <f>F7*F9</f>
        <v>40000</v>
      </c>
      <c r="G13" s="11">
        <f>SUM(C13:F13)</f>
        <v>250000</v>
      </c>
    </row>
    <row r="14" spans="1:7" ht="9.9499999999999993" customHeight="1">
      <c r="C14" s="11"/>
      <c r="D14" s="11"/>
      <c r="E14" s="11"/>
      <c r="F14" s="11"/>
      <c r="G14" s="11"/>
    </row>
    <row r="15" spans="1:7" ht="30">
      <c r="A15" s="3" t="s">
        <v>68</v>
      </c>
      <c r="C15" s="12">
        <f>C13*0.7</f>
        <v>52500</v>
      </c>
      <c r="D15" s="12">
        <f>D13*0.7</f>
        <v>31499.999999999996</v>
      </c>
      <c r="E15" s="12">
        <f>E13*0.7</f>
        <v>62999.999999999993</v>
      </c>
      <c r="F15" s="12">
        <f>F13*0.7</f>
        <v>28000</v>
      </c>
      <c r="G15" s="12">
        <f>G13*0.7</f>
        <v>175000</v>
      </c>
    </row>
    <row r="16" spans="1:7">
      <c r="A16" s="3" t="s">
        <v>69</v>
      </c>
      <c r="C16" s="3">
        <f>C13-C15</f>
        <v>22500</v>
      </c>
      <c r="D16" s="3">
        <f>D13-D15</f>
        <v>13500.000000000004</v>
      </c>
      <c r="E16" s="3">
        <f>E13-E15</f>
        <v>27000.000000000007</v>
      </c>
      <c r="F16" s="3">
        <f>F13-F15</f>
        <v>12000</v>
      </c>
      <c r="G16" s="3">
        <f>G13-G15</f>
        <v>75000</v>
      </c>
    </row>
    <row r="17" spans="1:7" ht="3.95" customHeight="1">
      <c r="A17" s="10"/>
      <c r="B17" s="10"/>
      <c r="C17" s="10"/>
      <c r="D17" s="10"/>
      <c r="E17" s="10"/>
      <c r="F17" s="10"/>
      <c r="G17" s="10"/>
    </row>
    <row r="18" spans="1:7" ht="30">
      <c r="A18" s="12" t="s">
        <v>70</v>
      </c>
      <c r="B18" s="12"/>
    </row>
    <row r="19" spans="1:7">
      <c r="A19" s="3" t="s">
        <v>71</v>
      </c>
      <c r="G19" s="3">
        <v>35000</v>
      </c>
    </row>
    <row r="20" spans="1:7">
      <c r="A20" s="3" t="s">
        <v>72</v>
      </c>
      <c r="G20" s="3">
        <v>15000</v>
      </c>
    </row>
    <row r="21" spans="1:7">
      <c r="A21" s="3" t="s">
        <v>73</v>
      </c>
      <c r="G21" s="3">
        <v>30000</v>
      </c>
    </row>
    <row r="22" spans="1:7" ht="30">
      <c r="A22" s="3" t="s">
        <v>74</v>
      </c>
      <c r="G22" s="12">
        <v>20000</v>
      </c>
    </row>
    <row r="23" spans="1:7">
      <c r="A23" s="3" t="s">
        <v>75</v>
      </c>
      <c r="G23" s="3">
        <f>SUM(G19:G22)</f>
        <v>100000</v>
      </c>
    </row>
    <row r="24" spans="1:7" ht="9.9499999999999993" customHeight="1"/>
    <row r="25" spans="1:7" ht="26.25">
      <c r="A25" s="13" t="s">
        <v>76</v>
      </c>
      <c r="B25" s="13"/>
    </row>
    <row r="26" spans="1:7">
      <c r="A26" s="3" t="s">
        <v>77</v>
      </c>
      <c r="C26" s="111">
        <f>C13/$G$13</f>
        <v>0.3</v>
      </c>
      <c r="D26" s="128">
        <f>D13/$G$13</f>
        <v>0.18</v>
      </c>
      <c r="E26" s="128">
        <f>E13/$G$13</f>
        <v>0.36</v>
      </c>
      <c r="F26" s="111">
        <f>F13/$G$13</f>
        <v>0.16</v>
      </c>
      <c r="G26" s="14">
        <f>G13/$G$13</f>
        <v>1</v>
      </c>
    </row>
    <row r="27" spans="1:7">
      <c r="A27" s="3" t="s">
        <v>78</v>
      </c>
      <c r="C27" s="3">
        <f>C26*$G$23</f>
        <v>30000</v>
      </c>
      <c r="D27" s="3">
        <f>D26*$G$23</f>
        <v>18000</v>
      </c>
      <c r="E27" s="3">
        <f>E26*$G$23</f>
        <v>36000</v>
      </c>
      <c r="F27" s="3">
        <f>F26*$G$23</f>
        <v>16000</v>
      </c>
      <c r="G27" s="3">
        <f>SUM(C27:F27)</f>
        <v>100000</v>
      </c>
    </row>
    <row r="28" spans="1:7" ht="9.9499999999999993" customHeight="1"/>
    <row r="29" spans="1:7" ht="26.25">
      <c r="A29" s="13" t="s">
        <v>79</v>
      </c>
      <c r="C29" s="113">
        <f>C16-C27</f>
        <v>-7500</v>
      </c>
      <c r="D29" s="113">
        <f>D16-D27</f>
        <v>-4499.9999999999964</v>
      </c>
      <c r="E29" s="113">
        <f>E16-E27</f>
        <v>-8999.9999999999927</v>
      </c>
      <c r="F29" s="113">
        <f>F16-F27</f>
        <v>-4000</v>
      </c>
      <c r="G29" s="113">
        <f>SUM(C29:F29)</f>
        <v>-24999.999999999989</v>
      </c>
    </row>
    <row r="30" spans="1:7" ht="3.95" customHeight="1">
      <c r="A30" s="10"/>
      <c r="B30" s="10"/>
      <c r="C30" s="10"/>
      <c r="D30" s="10"/>
      <c r="E30" s="10"/>
      <c r="F30" s="10"/>
      <c r="G30" s="10"/>
    </row>
    <row r="31" spans="1:7" ht="26.25">
      <c r="A31" s="13" t="s">
        <v>80</v>
      </c>
      <c r="B31" s="13"/>
      <c r="F31" s="15">
        <f>+F37</f>
        <v>0.33333333333333331</v>
      </c>
      <c r="G31" s="16" t="s">
        <v>81</v>
      </c>
    </row>
    <row r="32" spans="1:7" ht="26.25">
      <c r="A32" s="3" t="s">
        <v>82</v>
      </c>
      <c r="B32" s="17">
        <f>ROUND(G19/G5,2)</f>
        <v>5.83</v>
      </c>
      <c r="C32" s="18">
        <f>C5/$G5</f>
        <v>0.25</v>
      </c>
      <c r="D32" s="129">
        <f>D5/$G5</f>
        <v>0.16666666666666666</v>
      </c>
      <c r="E32" s="129">
        <f>E5/$G5</f>
        <v>0.25</v>
      </c>
      <c r="F32" s="110">
        <f>F5/$G5</f>
        <v>0.33333333333333331</v>
      </c>
      <c r="G32" s="19">
        <f>SUM(C32:F32)</f>
        <v>1</v>
      </c>
    </row>
    <row r="33" spans="1:7" ht="26.25">
      <c r="A33" s="3" t="s">
        <v>83</v>
      </c>
      <c r="B33" s="17">
        <f>+G20/G7</f>
        <v>1.1538461538461537</v>
      </c>
      <c r="C33" s="18">
        <f t="shared" ref="C33:F34" si="0">C7/$G7</f>
        <v>0.23076923076923078</v>
      </c>
      <c r="D33" s="129">
        <f t="shared" si="0"/>
        <v>0.11538461538461539</v>
      </c>
      <c r="E33" s="129">
        <f t="shared" si="0"/>
        <v>0.34615384615384615</v>
      </c>
      <c r="F33" s="110">
        <f t="shared" si="0"/>
        <v>0.30769230769230771</v>
      </c>
      <c r="G33" s="19">
        <f>SUM(C33:F33)</f>
        <v>1</v>
      </c>
    </row>
    <row r="34" spans="1:7" ht="26.25">
      <c r="A34" s="3" t="s">
        <v>84</v>
      </c>
      <c r="B34" s="17">
        <f>+G21/G8</f>
        <v>4.2857142857142856</v>
      </c>
      <c r="C34" s="18">
        <f t="shared" si="0"/>
        <v>0.35714285714285715</v>
      </c>
      <c r="D34" s="129">
        <f t="shared" si="0"/>
        <v>0.14285714285714285</v>
      </c>
      <c r="E34" s="129">
        <f t="shared" si="0"/>
        <v>0.21428571428571427</v>
      </c>
      <c r="F34" s="110">
        <f t="shared" si="0"/>
        <v>0.2857142857142857</v>
      </c>
      <c r="G34" s="19">
        <f>SUM(C34:F34)</f>
        <v>1</v>
      </c>
    </row>
    <row r="35" spans="1:7" ht="26.25">
      <c r="A35" s="3" t="s">
        <v>85</v>
      </c>
      <c r="B35" s="17">
        <f>+G22/G11</f>
        <v>11.267605633802816</v>
      </c>
      <c r="C35" s="110">
        <f>C11/$G11</f>
        <v>0.50704225352112675</v>
      </c>
      <c r="D35" s="129">
        <f>D11/$G11</f>
        <v>0.12676056338028169</v>
      </c>
      <c r="E35" s="129">
        <f>E11/$G11</f>
        <v>0.25352112676056338</v>
      </c>
      <c r="F35" s="18">
        <f>F11/$G11</f>
        <v>0.11267605633802817</v>
      </c>
      <c r="G35" s="19">
        <f>SUM(C35:F35)</f>
        <v>1</v>
      </c>
    </row>
    <row r="36" spans="1:7" ht="9.9499999999999993" customHeight="1">
      <c r="C36" s="19"/>
      <c r="D36" s="19"/>
      <c r="E36" s="19"/>
      <c r="F36" s="19"/>
      <c r="G36" s="19"/>
    </row>
    <row r="37" spans="1:7" ht="26.25">
      <c r="A37" s="13" t="s">
        <v>37</v>
      </c>
      <c r="B37" s="13"/>
      <c r="C37" s="3" t="str">
        <f t="shared" ref="C37:E38" si="1">C3</f>
        <v>Women's</v>
      </c>
      <c r="D37" s="3" t="str">
        <f t="shared" si="1"/>
        <v>Men's</v>
      </c>
      <c r="E37" s="3" t="str">
        <f t="shared" si="1"/>
        <v>Home</v>
      </c>
      <c r="F37" s="15">
        <f>F32</f>
        <v>0.33333333333333331</v>
      </c>
      <c r="G37" s="16" t="s">
        <v>86</v>
      </c>
    </row>
    <row r="38" spans="1:7" ht="26.25">
      <c r="A38" s="13" t="s">
        <v>87</v>
      </c>
      <c r="B38" s="13"/>
      <c r="C38" s="3" t="str">
        <f t="shared" si="1"/>
        <v>Fashion</v>
      </c>
      <c r="D38" s="3" t="str">
        <f t="shared" si="1"/>
        <v>Fashion</v>
      </c>
      <c r="E38" s="3" t="str">
        <f t="shared" si="1"/>
        <v>Décor</v>
      </c>
      <c r="F38" s="3" t="str">
        <f>F4</f>
        <v>Gifts</v>
      </c>
      <c r="G38" s="3" t="str">
        <f>G4</f>
        <v>Total</v>
      </c>
    </row>
    <row r="39" spans="1:7">
      <c r="A39" s="3" t="s">
        <v>88</v>
      </c>
      <c r="B39" s="20"/>
      <c r="C39" s="11">
        <f t="shared" ref="C39:F42" si="2">C32*$G19</f>
        <v>8750</v>
      </c>
      <c r="D39" s="11">
        <f t="shared" si="2"/>
        <v>5833.333333333333</v>
      </c>
      <c r="E39" s="11">
        <f t="shared" si="2"/>
        <v>8750</v>
      </c>
      <c r="F39" s="126">
        <f t="shared" si="2"/>
        <v>11666.666666666666</v>
      </c>
      <c r="G39" s="3">
        <f>SUM(C39:F39)</f>
        <v>35000</v>
      </c>
    </row>
    <row r="40" spans="1:7">
      <c r="A40" s="3" t="str">
        <f>A33</f>
        <v>Picking Units - 2</v>
      </c>
      <c r="C40" s="11">
        <f t="shared" si="2"/>
        <v>3461.5384615384619</v>
      </c>
      <c r="D40" s="11">
        <f t="shared" si="2"/>
        <v>1730.7692307692309</v>
      </c>
      <c r="E40" s="11">
        <f t="shared" si="2"/>
        <v>5192.3076923076924</v>
      </c>
      <c r="F40" s="126">
        <f t="shared" si="2"/>
        <v>4615.3846153846152</v>
      </c>
      <c r="G40" s="3">
        <f>SUM(C40:F40)</f>
        <v>15000.000000000002</v>
      </c>
    </row>
    <row r="41" spans="1:7">
      <c r="A41" s="3" t="str">
        <f>A34</f>
        <v>Shipping Packages -3</v>
      </c>
      <c r="C41" s="11">
        <f t="shared" si="2"/>
        <v>10714.285714285714</v>
      </c>
      <c r="D41" s="11">
        <f t="shared" si="2"/>
        <v>4285.7142857142853</v>
      </c>
      <c r="E41" s="11">
        <f t="shared" si="2"/>
        <v>6428.5714285714284</v>
      </c>
      <c r="F41" s="126">
        <f t="shared" si="2"/>
        <v>8571.4285714285706</v>
      </c>
      <c r="G41" s="3">
        <f>SUM(C41:F41)</f>
        <v>30000</v>
      </c>
    </row>
    <row r="42" spans="1:7" ht="30">
      <c r="A42" s="3" t="str">
        <f>A35</f>
        <v>Returns Processed - 4</v>
      </c>
      <c r="C42" s="112">
        <f t="shared" si="2"/>
        <v>10140.845070422534</v>
      </c>
      <c r="D42" s="21">
        <f t="shared" si="2"/>
        <v>2535.2112676056336</v>
      </c>
      <c r="E42" s="21">
        <f t="shared" si="2"/>
        <v>5070.4225352112671</v>
      </c>
      <c r="F42" s="21">
        <f t="shared" si="2"/>
        <v>2253.5211267605632</v>
      </c>
      <c r="G42" s="12">
        <f>SUM(C42:F42)</f>
        <v>19999.999999999996</v>
      </c>
    </row>
    <row r="43" spans="1:7">
      <c r="A43" s="3" t="s">
        <v>89</v>
      </c>
      <c r="C43" s="11">
        <f>SUM(C39:C42)</f>
        <v>33066.669246246711</v>
      </c>
      <c r="D43" s="11">
        <f>SUM(D39:D42)</f>
        <v>14385.028117422482</v>
      </c>
      <c r="E43" s="11">
        <f>SUM(E39:E42)</f>
        <v>25441.301656090385</v>
      </c>
      <c r="F43" s="11">
        <f>SUM(F39:F42)</f>
        <v>27107.000980240417</v>
      </c>
      <c r="G43" s="11">
        <f>SUM(G39:G42)</f>
        <v>100000</v>
      </c>
    </row>
    <row r="44" spans="1:7" ht="9.9499999999999993" customHeight="1"/>
    <row r="45" spans="1:7" ht="26.25">
      <c r="A45" s="13" t="s">
        <v>90</v>
      </c>
      <c r="C45" s="113">
        <f>C16-C43</f>
        <v>-10566.669246246711</v>
      </c>
      <c r="D45" s="130">
        <f>D16-D43</f>
        <v>-885.02811742247832</v>
      </c>
      <c r="E45" s="130">
        <f>E16-E43</f>
        <v>1558.6983439096221</v>
      </c>
      <c r="F45" s="113">
        <f>F16-F43</f>
        <v>-15107.000980240417</v>
      </c>
      <c r="G45" s="113">
        <f>G16-G43</f>
        <v>-25000</v>
      </c>
    </row>
    <row r="46" spans="1:7" ht="3.95" customHeight="1">
      <c r="A46" s="10"/>
      <c r="B46" s="10"/>
      <c r="C46" s="10"/>
      <c r="D46" s="10"/>
      <c r="E46" s="10"/>
      <c r="F46" s="10"/>
      <c r="G46" s="10"/>
    </row>
    <row r="47" spans="1:7" ht="32.25">
      <c r="A47" s="22" t="s">
        <v>91</v>
      </c>
    </row>
    <row r="48" spans="1:7">
      <c r="A48" s="23" t="str">
        <f>+"a) Cost per Order $"&amp;B32&amp;"= Total Order Processing Cost $"&amp;G19&amp;" divided by Total Orders Processed "&amp;G5</f>
        <v>a) Cost per Order $5.83= Total Order Processing Cost $35000 divided by Total Orders Processed 6000</v>
      </c>
    </row>
    <row r="49" spans="1:1">
      <c r="A49" s="24" t="str">
        <f>+"b) Women's Order Processing $"&amp;C39&amp;"  = Cost per Order $"&amp;B32&amp;" times Womens Orders Processed "&amp;C5</f>
        <v>b) Women's Order Processing $8750  = Cost per Order $5.83 times Womens Orders Processed 1500</v>
      </c>
    </row>
    <row r="50" spans="1:1">
      <c r="A50" s="24" t="str">
        <f>+"   OR   Women's Order Processing Share of Orders "&amp;C32*100&amp;"% times Total Order Processing Costs $"&amp;G19</f>
        <v xml:space="preserve">   OR   Women's Order Processing Share of Orders 25% times Total Order Processing Costs $35000</v>
      </c>
    </row>
    <row r="53" spans="1:1">
      <c r="A53" s="25" t="s">
        <v>92</v>
      </c>
    </row>
  </sheetData>
  <hyperlinks>
    <hyperlink ref="A53" r:id="rId1" xr:uid="{1676BDF8-F18C-400D-AE9D-57919051D737}"/>
  </hyperlinks>
  <pageMargins left="0.5" right="0.5" top="0.5" bottom="0.5" header="0.5" footer="0.5"/>
  <pageSetup scale="56" orientation="portrait" horizontalDpi="300" verticalDpi="300" r:id="rId2"/>
  <headerFooter alignWithMargins="0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9210EA-8E94-435C-A476-9360D7FE80F2}">
  <sheetPr>
    <tabColor theme="9" tint="0.79998168889431442"/>
    <pageSetUpPr fitToPage="1"/>
  </sheetPr>
  <dimension ref="A1:K19"/>
  <sheetViews>
    <sheetView workbookViewId="0">
      <selection sqref="A1:N17"/>
    </sheetView>
  </sheetViews>
  <sheetFormatPr defaultRowHeight="22.5"/>
  <cols>
    <col min="1" max="2" width="9.140625" style="131"/>
    <col min="3" max="8" width="20.7109375" style="131" customWidth="1"/>
    <col min="9" max="9" width="11.7109375" style="131" customWidth="1"/>
    <col min="10" max="11" width="20.7109375" style="131" customWidth="1"/>
    <col min="12" max="16384" width="9.140625" style="131"/>
  </cols>
  <sheetData>
    <row r="1" spans="1:11">
      <c r="A1" s="140" t="s">
        <v>93</v>
      </c>
    </row>
    <row r="2" spans="1:11">
      <c r="A2" s="131" t="s">
        <v>94</v>
      </c>
    </row>
    <row r="3" spans="1:11">
      <c r="A3" s="131" t="s">
        <v>95</v>
      </c>
    </row>
    <row r="4" spans="1:11">
      <c r="A4" s="131" t="s">
        <v>96</v>
      </c>
    </row>
    <row r="5" spans="1:11">
      <c r="A5" s="131" t="s">
        <v>97</v>
      </c>
    </row>
    <row r="6" spans="1:11">
      <c r="A6" s="131" t="s">
        <v>98</v>
      </c>
      <c r="K6" s="134"/>
    </row>
    <row r="7" spans="1:11">
      <c r="E7" s="134" t="s">
        <v>99</v>
      </c>
      <c r="F7" s="134" t="s">
        <v>99</v>
      </c>
      <c r="G7" s="134" t="s">
        <v>100</v>
      </c>
      <c r="H7" s="134" t="s">
        <v>100</v>
      </c>
      <c r="J7" s="134" t="s">
        <v>59</v>
      </c>
      <c r="K7" s="134"/>
    </row>
    <row r="8" spans="1:11">
      <c r="D8" s="131" t="s">
        <v>101</v>
      </c>
      <c r="E8" s="134">
        <v>1</v>
      </c>
      <c r="F8" s="134">
        <v>1000</v>
      </c>
      <c r="G8" s="134">
        <v>1</v>
      </c>
      <c r="H8" s="134">
        <v>2000</v>
      </c>
      <c r="J8" s="134">
        <f>+H8+F8</f>
        <v>3000</v>
      </c>
      <c r="K8" s="134"/>
    </row>
    <row r="9" spans="1:11">
      <c r="D9" s="135" t="s">
        <v>102</v>
      </c>
      <c r="E9" s="132">
        <v>2</v>
      </c>
      <c r="F9" s="136">
        <f>+E9*F8</f>
        <v>2000</v>
      </c>
      <c r="G9" s="132">
        <v>4</v>
      </c>
      <c r="H9" s="136">
        <f>+G9*H8</f>
        <v>8000</v>
      </c>
      <c r="J9" s="138">
        <f>+H9+F9</f>
        <v>10000</v>
      </c>
      <c r="K9" s="131" t="s">
        <v>103</v>
      </c>
    </row>
    <row r="10" spans="1:11" ht="24.75">
      <c r="D10" s="135" t="s">
        <v>104</v>
      </c>
      <c r="E10" s="132">
        <v>0.75</v>
      </c>
      <c r="F10" s="139">
        <f>+F8*E10</f>
        <v>750</v>
      </c>
      <c r="G10" s="132">
        <v>2</v>
      </c>
      <c r="H10" s="139">
        <f>+H8*G10</f>
        <v>4000</v>
      </c>
      <c r="J10" s="146">
        <f>+H10+F10</f>
        <v>4750</v>
      </c>
      <c r="K10" s="131" t="s">
        <v>105</v>
      </c>
    </row>
    <row r="11" spans="1:11">
      <c r="D11" s="135"/>
      <c r="E11" s="132"/>
      <c r="F11" s="138">
        <f>+F9-F10</f>
        <v>1250</v>
      </c>
      <c r="G11" s="132"/>
      <c r="H11" s="138">
        <f>+H9-H10</f>
        <v>4000</v>
      </c>
      <c r="J11" s="138">
        <f>+J9-J10</f>
        <v>5250</v>
      </c>
      <c r="K11" s="131" t="s">
        <v>69</v>
      </c>
    </row>
    <row r="12" spans="1:11">
      <c r="E12" s="144" t="s">
        <v>106</v>
      </c>
      <c r="F12" s="136"/>
      <c r="G12" s="132"/>
      <c r="H12" s="136"/>
      <c r="I12" s="134" t="str">
        <f>+J7</f>
        <v>Total</v>
      </c>
      <c r="K12" s="141" t="s">
        <v>107</v>
      </c>
    </row>
    <row r="13" spans="1:11">
      <c r="E13" s="135" t="s">
        <v>108</v>
      </c>
      <c r="F13" s="131">
        <v>30</v>
      </c>
      <c r="H13" s="137">
        <v>120</v>
      </c>
      <c r="I13" s="133">
        <f>+F13+H13</f>
        <v>150</v>
      </c>
      <c r="J13" s="136">
        <v>3000</v>
      </c>
      <c r="K13" s="142" t="s">
        <v>109</v>
      </c>
    </row>
    <row r="14" spans="1:11">
      <c r="E14" s="135" t="s">
        <v>110</v>
      </c>
      <c r="F14" s="131">
        <v>10</v>
      </c>
      <c r="H14" s="137">
        <v>50</v>
      </c>
      <c r="I14" s="133">
        <f t="shared" ref="I14:I15" si="0">+F14+H14</f>
        <v>60</v>
      </c>
      <c r="J14" s="136">
        <v>600</v>
      </c>
      <c r="K14" s="142" t="s">
        <v>111</v>
      </c>
    </row>
    <row r="15" spans="1:11" ht="24.75">
      <c r="E15" s="135" t="s">
        <v>112</v>
      </c>
      <c r="F15" s="131">
        <v>1000</v>
      </c>
      <c r="H15" s="137">
        <f>+H8</f>
        <v>2000</v>
      </c>
      <c r="I15" s="133">
        <f t="shared" si="0"/>
        <v>3000</v>
      </c>
      <c r="J15" s="139">
        <v>900</v>
      </c>
      <c r="K15" s="142" t="s">
        <v>113</v>
      </c>
    </row>
    <row r="16" spans="1:11" ht="24.75">
      <c r="B16" s="135"/>
      <c r="H16" s="136"/>
      <c r="J16" s="146">
        <f>+J15+J14+J13</f>
        <v>4500</v>
      </c>
      <c r="K16" s="143" t="s">
        <v>114</v>
      </c>
    </row>
    <row r="17" spans="4:10" ht="24.75">
      <c r="D17" s="135"/>
      <c r="F17" s="132"/>
      <c r="G17" s="132"/>
      <c r="H17" s="145" t="s">
        <v>115</v>
      </c>
      <c r="J17" s="149">
        <f>+J11-J16</f>
        <v>750</v>
      </c>
    </row>
    <row r="18" spans="4:10">
      <c r="D18" s="135"/>
      <c r="F18" s="132"/>
      <c r="G18" s="132"/>
      <c r="H18" s="132"/>
    </row>
    <row r="19" spans="4:10">
      <c r="D19" s="135"/>
      <c r="F19" s="132"/>
      <c r="G19" s="132"/>
      <c r="H19" s="132"/>
    </row>
  </sheetData>
  <pageMargins left="0.7" right="0.7" top="0.75" bottom="0.75" header="0.3" footer="0.3"/>
  <pageSetup scale="55" orientation="landscape" horizontalDpi="360" verticalDpi="36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89AB51-7B05-4E89-83CC-F254330850AE}">
  <sheetPr codeName="Sheet7">
    <tabColor theme="9" tint="0.79998168889431442"/>
    <pageSetUpPr fitToPage="1"/>
  </sheetPr>
  <dimension ref="A1:P26"/>
  <sheetViews>
    <sheetView zoomScale="60" zoomScaleNormal="60" workbookViewId="0">
      <selection activeCell="O17" sqref="O17"/>
    </sheetView>
  </sheetViews>
  <sheetFormatPr defaultRowHeight="20.25"/>
  <cols>
    <col min="1" max="1" width="44.5703125" style="26" customWidth="1"/>
    <col min="2" max="2" width="16.7109375" style="26" customWidth="1"/>
    <col min="3" max="3" width="19.28515625" style="58" customWidth="1"/>
    <col min="4" max="4" width="22.7109375" style="26" customWidth="1"/>
    <col min="5" max="5" width="17" style="26" customWidth="1"/>
    <col min="6" max="6" width="10.7109375" style="26" customWidth="1"/>
    <col min="7" max="7" width="9.140625" style="26"/>
    <col min="8" max="8" width="16.7109375" style="26" customWidth="1"/>
    <col min="9" max="9" width="21.85546875" style="26" customWidth="1"/>
    <col min="10" max="10" width="18.5703125" style="26" customWidth="1"/>
    <col min="11" max="11" width="16.7109375" style="26" customWidth="1"/>
    <col min="12" max="12" width="21.85546875" style="26" customWidth="1"/>
    <col min="13" max="13" width="18.85546875" style="26" customWidth="1"/>
    <col min="14" max="14" width="35.42578125" style="26" customWidth="1"/>
    <col min="15" max="16" width="30.7109375" style="26" customWidth="1"/>
    <col min="17" max="253" width="9.140625" style="26"/>
    <col min="254" max="254" width="25.7109375" style="26" customWidth="1"/>
    <col min="255" max="255" width="31.7109375" style="26" customWidth="1"/>
    <col min="256" max="256" width="20.7109375" style="26" customWidth="1"/>
    <col min="257" max="257" width="9.140625" style="26"/>
    <col min="258" max="258" width="13.85546875" style="26" customWidth="1"/>
    <col min="259" max="259" width="10.7109375" style="26" customWidth="1"/>
    <col min="260" max="260" width="9.140625" style="26"/>
    <col min="261" max="261" width="21.140625" style="26" customWidth="1"/>
    <col min="262" max="262" width="9.140625" style="26"/>
    <col min="263" max="263" width="20.28515625" style="26" customWidth="1"/>
    <col min="264" max="264" width="32.7109375" style="26" customWidth="1"/>
    <col min="265" max="509" width="9.140625" style="26"/>
    <col min="510" max="510" width="25.7109375" style="26" customWidth="1"/>
    <col min="511" max="511" width="31.7109375" style="26" customWidth="1"/>
    <col min="512" max="512" width="20.7109375" style="26" customWidth="1"/>
    <col min="513" max="513" width="9.140625" style="26"/>
    <col min="514" max="514" width="13.85546875" style="26" customWidth="1"/>
    <col min="515" max="515" width="10.7109375" style="26" customWidth="1"/>
    <col min="516" max="516" width="9.140625" style="26"/>
    <col min="517" max="517" width="21.140625" style="26" customWidth="1"/>
    <col min="518" max="518" width="9.140625" style="26"/>
    <col min="519" max="519" width="20.28515625" style="26" customWidth="1"/>
    <col min="520" max="520" width="32.7109375" style="26" customWidth="1"/>
    <col min="521" max="765" width="9.140625" style="26"/>
    <col min="766" max="766" width="25.7109375" style="26" customWidth="1"/>
    <col min="767" max="767" width="31.7109375" style="26" customWidth="1"/>
    <col min="768" max="768" width="20.7109375" style="26" customWidth="1"/>
    <col min="769" max="769" width="9.140625" style="26"/>
    <col min="770" max="770" width="13.85546875" style="26" customWidth="1"/>
    <col min="771" max="771" width="10.7109375" style="26" customWidth="1"/>
    <col min="772" max="772" width="9.140625" style="26"/>
    <col min="773" max="773" width="21.140625" style="26" customWidth="1"/>
    <col min="774" max="774" width="9.140625" style="26"/>
    <col min="775" max="775" width="20.28515625" style="26" customWidth="1"/>
    <col min="776" max="776" width="32.7109375" style="26" customWidth="1"/>
    <col min="777" max="1021" width="9.140625" style="26"/>
    <col min="1022" max="1022" width="25.7109375" style="26" customWidth="1"/>
    <col min="1023" max="1023" width="31.7109375" style="26" customWidth="1"/>
    <col min="1024" max="1024" width="20.7109375" style="26" customWidth="1"/>
    <col min="1025" max="1025" width="9.140625" style="26"/>
    <col min="1026" max="1026" width="13.85546875" style="26" customWidth="1"/>
    <col min="1027" max="1027" width="10.7109375" style="26" customWidth="1"/>
    <col min="1028" max="1028" width="9.140625" style="26"/>
    <col min="1029" max="1029" width="21.140625" style="26" customWidth="1"/>
    <col min="1030" max="1030" width="9.140625" style="26"/>
    <col min="1031" max="1031" width="20.28515625" style="26" customWidth="1"/>
    <col min="1032" max="1032" width="32.7109375" style="26" customWidth="1"/>
    <col min="1033" max="1277" width="9.140625" style="26"/>
    <col min="1278" max="1278" width="25.7109375" style="26" customWidth="1"/>
    <col min="1279" max="1279" width="31.7109375" style="26" customWidth="1"/>
    <col min="1280" max="1280" width="20.7109375" style="26" customWidth="1"/>
    <col min="1281" max="1281" width="9.140625" style="26"/>
    <col min="1282" max="1282" width="13.85546875" style="26" customWidth="1"/>
    <col min="1283" max="1283" width="10.7109375" style="26" customWidth="1"/>
    <col min="1284" max="1284" width="9.140625" style="26"/>
    <col min="1285" max="1285" width="21.140625" style="26" customWidth="1"/>
    <col min="1286" max="1286" width="9.140625" style="26"/>
    <col min="1287" max="1287" width="20.28515625" style="26" customWidth="1"/>
    <col min="1288" max="1288" width="32.7109375" style="26" customWidth="1"/>
    <col min="1289" max="1533" width="9.140625" style="26"/>
    <col min="1534" max="1534" width="25.7109375" style="26" customWidth="1"/>
    <col min="1535" max="1535" width="31.7109375" style="26" customWidth="1"/>
    <col min="1536" max="1536" width="20.7109375" style="26" customWidth="1"/>
    <col min="1537" max="1537" width="9.140625" style="26"/>
    <col min="1538" max="1538" width="13.85546875" style="26" customWidth="1"/>
    <col min="1539" max="1539" width="10.7109375" style="26" customWidth="1"/>
    <col min="1540" max="1540" width="9.140625" style="26"/>
    <col min="1541" max="1541" width="21.140625" style="26" customWidth="1"/>
    <col min="1542" max="1542" width="9.140625" style="26"/>
    <col min="1543" max="1543" width="20.28515625" style="26" customWidth="1"/>
    <col min="1544" max="1544" width="32.7109375" style="26" customWidth="1"/>
    <col min="1545" max="1789" width="9.140625" style="26"/>
    <col min="1790" max="1790" width="25.7109375" style="26" customWidth="1"/>
    <col min="1791" max="1791" width="31.7109375" style="26" customWidth="1"/>
    <col min="1792" max="1792" width="20.7109375" style="26" customWidth="1"/>
    <col min="1793" max="1793" width="9.140625" style="26"/>
    <col min="1794" max="1794" width="13.85546875" style="26" customWidth="1"/>
    <col min="1795" max="1795" width="10.7109375" style="26" customWidth="1"/>
    <col min="1796" max="1796" width="9.140625" style="26"/>
    <col min="1797" max="1797" width="21.140625" style="26" customWidth="1"/>
    <col min="1798" max="1798" width="9.140625" style="26"/>
    <col min="1799" max="1799" width="20.28515625" style="26" customWidth="1"/>
    <col min="1800" max="1800" width="32.7109375" style="26" customWidth="1"/>
    <col min="1801" max="2045" width="9.140625" style="26"/>
    <col min="2046" max="2046" width="25.7109375" style="26" customWidth="1"/>
    <col min="2047" max="2047" width="31.7109375" style="26" customWidth="1"/>
    <col min="2048" max="2048" width="20.7109375" style="26" customWidth="1"/>
    <col min="2049" max="2049" width="9.140625" style="26"/>
    <col min="2050" max="2050" width="13.85546875" style="26" customWidth="1"/>
    <col min="2051" max="2051" width="10.7109375" style="26" customWidth="1"/>
    <col min="2052" max="2052" width="9.140625" style="26"/>
    <col min="2053" max="2053" width="21.140625" style="26" customWidth="1"/>
    <col min="2054" max="2054" width="9.140625" style="26"/>
    <col min="2055" max="2055" width="20.28515625" style="26" customWidth="1"/>
    <col min="2056" max="2056" width="32.7109375" style="26" customWidth="1"/>
    <col min="2057" max="2301" width="9.140625" style="26"/>
    <col min="2302" max="2302" width="25.7109375" style="26" customWidth="1"/>
    <col min="2303" max="2303" width="31.7109375" style="26" customWidth="1"/>
    <col min="2304" max="2304" width="20.7109375" style="26" customWidth="1"/>
    <col min="2305" max="2305" width="9.140625" style="26"/>
    <col min="2306" max="2306" width="13.85546875" style="26" customWidth="1"/>
    <col min="2307" max="2307" width="10.7109375" style="26" customWidth="1"/>
    <col min="2308" max="2308" width="9.140625" style="26"/>
    <col min="2309" max="2309" width="21.140625" style="26" customWidth="1"/>
    <col min="2310" max="2310" width="9.140625" style="26"/>
    <col min="2311" max="2311" width="20.28515625" style="26" customWidth="1"/>
    <col min="2312" max="2312" width="32.7109375" style="26" customWidth="1"/>
    <col min="2313" max="2557" width="9.140625" style="26"/>
    <col min="2558" max="2558" width="25.7109375" style="26" customWidth="1"/>
    <col min="2559" max="2559" width="31.7109375" style="26" customWidth="1"/>
    <col min="2560" max="2560" width="20.7109375" style="26" customWidth="1"/>
    <col min="2561" max="2561" width="9.140625" style="26"/>
    <col min="2562" max="2562" width="13.85546875" style="26" customWidth="1"/>
    <col min="2563" max="2563" width="10.7109375" style="26" customWidth="1"/>
    <col min="2564" max="2564" width="9.140625" style="26"/>
    <col min="2565" max="2565" width="21.140625" style="26" customWidth="1"/>
    <col min="2566" max="2566" width="9.140625" style="26"/>
    <col min="2567" max="2567" width="20.28515625" style="26" customWidth="1"/>
    <col min="2568" max="2568" width="32.7109375" style="26" customWidth="1"/>
    <col min="2569" max="2813" width="9.140625" style="26"/>
    <col min="2814" max="2814" width="25.7109375" style="26" customWidth="1"/>
    <col min="2815" max="2815" width="31.7109375" style="26" customWidth="1"/>
    <col min="2816" max="2816" width="20.7109375" style="26" customWidth="1"/>
    <col min="2817" max="2817" width="9.140625" style="26"/>
    <col min="2818" max="2818" width="13.85546875" style="26" customWidth="1"/>
    <col min="2819" max="2819" width="10.7109375" style="26" customWidth="1"/>
    <col min="2820" max="2820" width="9.140625" style="26"/>
    <col min="2821" max="2821" width="21.140625" style="26" customWidth="1"/>
    <col min="2822" max="2822" width="9.140625" style="26"/>
    <col min="2823" max="2823" width="20.28515625" style="26" customWidth="1"/>
    <col min="2824" max="2824" width="32.7109375" style="26" customWidth="1"/>
    <col min="2825" max="3069" width="9.140625" style="26"/>
    <col min="3070" max="3070" width="25.7109375" style="26" customWidth="1"/>
    <col min="3071" max="3071" width="31.7109375" style="26" customWidth="1"/>
    <col min="3072" max="3072" width="20.7109375" style="26" customWidth="1"/>
    <col min="3073" max="3073" width="9.140625" style="26"/>
    <col min="3074" max="3074" width="13.85546875" style="26" customWidth="1"/>
    <col min="3075" max="3075" width="10.7109375" style="26" customWidth="1"/>
    <col min="3076" max="3076" width="9.140625" style="26"/>
    <col min="3077" max="3077" width="21.140625" style="26" customWidth="1"/>
    <col min="3078" max="3078" width="9.140625" style="26"/>
    <col min="3079" max="3079" width="20.28515625" style="26" customWidth="1"/>
    <col min="3080" max="3080" width="32.7109375" style="26" customWidth="1"/>
    <col min="3081" max="3325" width="9.140625" style="26"/>
    <col min="3326" max="3326" width="25.7109375" style="26" customWidth="1"/>
    <col min="3327" max="3327" width="31.7109375" style="26" customWidth="1"/>
    <col min="3328" max="3328" width="20.7109375" style="26" customWidth="1"/>
    <col min="3329" max="3329" width="9.140625" style="26"/>
    <col min="3330" max="3330" width="13.85546875" style="26" customWidth="1"/>
    <col min="3331" max="3331" width="10.7109375" style="26" customWidth="1"/>
    <col min="3332" max="3332" width="9.140625" style="26"/>
    <col min="3333" max="3333" width="21.140625" style="26" customWidth="1"/>
    <col min="3334" max="3334" width="9.140625" style="26"/>
    <col min="3335" max="3335" width="20.28515625" style="26" customWidth="1"/>
    <col min="3336" max="3336" width="32.7109375" style="26" customWidth="1"/>
    <col min="3337" max="3581" width="9.140625" style="26"/>
    <col min="3582" max="3582" width="25.7109375" style="26" customWidth="1"/>
    <col min="3583" max="3583" width="31.7109375" style="26" customWidth="1"/>
    <col min="3584" max="3584" width="20.7109375" style="26" customWidth="1"/>
    <col min="3585" max="3585" width="9.140625" style="26"/>
    <col min="3586" max="3586" width="13.85546875" style="26" customWidth="1"/>
    <col min="3587" max="3587" width="10.7109375" style="26" customWidth="1"/>
    <col min="3588" max="3588" width="9.140625" style="26"/>
    <col min="3589" max="3589" width="21.140625" style="26" customWidth="1"/>
    <col min="3590" max="3590" width="9.140625" style="26"/>
    <col min="3591" max="3591" width="20.28515625" style="26" customWidth="1"/>
    <col min="3592" max="3592" width="32.7109375" style="26" customWidth="1"/>
    <col min="3593" max="3837" width="9.140625" style="26"/>
    <col min="3838" max="3838" width="25.7109375" style="26" customWidth="1"/>
    <col min="3839" max="3839" width="31.7109375" style="26" customWidth="1"/>
    <col min="3840" max="3840" width="20.7109375" style="26" customWidth="1"/>
    <col min="3841" max="3841" width="9.140625" style="26"/>
    <col min="3842" max="3842" width="13.85546875" style="26" customWidth="1"/>
    <col min="3843" max="3843" width="10.7109375" style="26" customWidth="1"/>
    <col min="3844" max="3844" width="9.140625" style="26"/>
    <col min="3845" max="3845" width="21.140625" style="26" customWidth="1"/>
    <col min="3846" max="3846" width="9.140625" style="26"/>
    <col min="3847" max="3847" width="20.28515625" style="26" customWidth="1"/>
    <col min="3848" max="3848" width="32.7109375" style="26" customWidth="1"/>
    <col min="3849" max="4093" width="9.140625" style="26"/>
    <col min="4094" max="4094" width="25.7109375" style="26" customWidth="1"/>
    <col min="4095" max="4095" width="31.7109375" style="26" customWidth="1"/>
    <col min="4096" max="4096" width="20.7109375" style="26" customWidth="1"/>
    <col min="4097" max="4097" width="9.140625" style="26"/>
    <col min="4098" max="4098" width="13.85546875" style="26" customWidth="1"/>
    <col min="4099" max="4099" width="10.7109375" style="26" customWidth="1"/>
    <col min="4100" max="4100" width="9.140625" style="26"/>
    <col min="4101" max="4101" width="21.140625" style="26" customWidth="1"/>
    <col min="4102" max="4102" width="9.140625" style="26"/>
    <col min="4103" max="4103" width="20.28515625" style="26" customWidth="1"/>
    <col min="4104" max="4104" width="32.7109375" style="26" customWidth="1"/>
    <col min="4105" max="4349" width="9.140625" style="26"/>
    <col min="4350" max="4350" width="25.7109375" style="26" customWidth="1"/>
    <col min="4351" max="4351" width="31.7109375" style="26" customWidth="1"/>
    <col min="4352" max="4352" width="20.7109375" style="26" customWidth="1"/>
    <col min="4353" max="4353" width="9.140625" style="26"/>
    <col min="4354" max="4354" width="13.85546875" style="26" customWidth="1"/>
    <col min="4355" max="4355" width="10.7109375" style="26" customWidth="1"/>
    <col min="4356" max="4356" width="9.140625" style="26"/>
    <col min="4357" max="4357" width="21.140625" style="26" customWidth="1"/>
    <col min="4358" max="4358" width="9.140625" style="26"/>
    <col min="4359" max="4359" width="20.28515625" style="26" customWidth="1"/>
    <col min="4360" max="4360" width="32.7109375" style="26" customWidth="1"/>
    <col min="4361" max="4605" width="9.140625" style="26"/>
    <col min="4606" max="4606" width="25.7109375" style="26" customWidth="1"/>
    <col min="4607" max="4607" width="31.7109375" style="26" customWidth="1"/>
    <col min="4608" max="4608" width="20.7109375" style="26" customWidth="1"/>
    <col min="4609" max="4609" width="9.140625" style="26"/>
    <col min="4610" max="4610" width="13.85546875" style="26" customWidth="1"/>
    <col min="4611" max="4611" width="10.7109375" style="26" customWidth="1"/>
    <col min="4612" max="4612" width="9.140625" style="26"/>
    <col min="4613" max="4613" width="21.140625" style="26" customWidth="1"/>
    <col min="4614" max="4614" width="9.140625" style="26"/>
    <col min="4615" max="4615" width="20.28515625" style="26" customWidth="1"/>
    <col min="4616" max="4616" width="32.7109375" style="26" customWidth="1"/>
    <col min="4617" max="4861" width="9.140625" style="26"/>
    <col min="4862" max="4862" width="25.7109375" style="26" customWidth="1"/>
    <col min="4863" max="4863" width="31.7109375" style="26" customWidth="1"/>
    <col min="4864" max="4864" width="20.7109375" style="26" customWidth="1"/>
    <col min="4865" max="4865" width="9.140625" style="26"/>
    <col min="4866" max="4866" width="13.85546875" style="26" customWidth="1"/>
    <col min="4867" max="4867" width="10.7109375" style="26" customWidth="1"/>
    <col min="4868" max="4868" width="9.140625" style="26"/>
    <col min="4869" max="4869" width="21.140625" style="26" customWidth="1"/>
    <col min="4870" max="4870" width="9.140625" style="26"/>
    <col min="4871" max="4871" width="20.28515625" style="26" customWidth="1"/>
    <col min="4872" max="4872" width="32.7109375" style="26" customWidth="1"/>
    <col min="4873" max="5117" width="9.140625" style="26"/>
    <col min="5118" max="5118" width="25.7109375" style="26" customWidth="1"/>
    <col min="5119" max="5119" width="31.7109375" style="26" customWidth="1"/>
    <col min="5120" max="5120" width="20.7109375" style="26" customWidth="1"/>
    <col min="5121" max="5121" width="9.140625" style="26"/>
    <col min="5122" max="5122" width="13.85546875" style="26" customWidth="1"/>
    <col min="5123" max="5123" width="10.7109375" style="26" customWidth="1"/>
    <col min="5124" max="5124" width="9.140625" style="26"/>
    <col min="5125" max="5125" width="21.140625" style="26" customWidth="1"/>
    <col min="5126" max="5126" width="9.140625" style="26"/>
    <col min="5127" max="5127" width="20.28515625" style="26" customWidth="1"/>
    <col min="5128" max="5128" width="32.7109375" style="26" customWidth="1"/>
    <col min="5129" max="5373" width="9.140625" style="26"/>
    <col min="5374" max="5374" width="25.7109375" style="26" customWidth="1"/>
    <col min="5375" max="5375" width="31.7109375" style="26" customWidth="1"/>
    <col min="5376" max="5376" width="20.7109375" style="26" customWidth="1"/>
    <col min="5377" max="5377" width="9.140625" style="26"/>
    <col min="5378" max="5378" width="13.85546875" style="26" customWidth="1"/>
    <col min="5379" max="5379" width="10.7109375" style="26" customWidth="1"/>
    <col min="5380" max="5380" width="9.140625" style="26"/>
    <col min="5381" max="5381" width="21.140625" style="26" customWidth="1"/>
    <col min="5382" max="5382" width="9.140625" style="26"/>
    <col min="5383" max="5383" width="20.28515625" style="26" customWidth="1"/>
    <col min="5384" max="5384" width="32.7109375" style="26" customWidth="1"/>
    <col min="5385" max="5629" width="9.140625" style="26"/>
    <col min="5630" max="5630" width="25.7109375" style="26" customWidth="1"/>
    <col min="5631" max="5631" width="31.7109375" style="26" customWidth="1"/>
    <col min="5632" max="5632" width="20.7109375" style="26" customWidth="1"/>
    <col min="5633" max="5633" width="9.140625" style="26"/>
    <col min="5634" max="5634" width="13.85546875" style="26" customWidth="1"/>
    <col min="5635" max="5635" width="10.7109375" style="26" customWidth="1"/>
    <col min="5636" max="5636" width="9.140625" style="26"/>
    <col min="5637" max="5637" width="21.140625" style="26" customWidth="1"/>
    <col min="5638" max="5638" width="9.140625" style="26"/>
    <col min="5639" max="5639" width="20.28515625" style="26" customWidth="1"/>
    <col min="5640" max="5640" width="32.7109375" style="26" customWidth="1"/>
    <col min="5641" max="5885" width="9.140625" style="26"/>
    <col min="5886" max="5886" width="25.7109375" style="26" customWidth="1"/>
    <col min="5887" max="5887" width="31.7109375" style="26" customWidth="1"/>
    <col min="5888" max="5888" width="20.7109375" style="26" customWidth="1"/>
    <col min="5889" max="5889" width="9.140625" style="26"/>
    <col min="5890" max="5890" width="13.85546875" style="26" customWidth="1"/>
    <col min="5891" max="5891" width="10.7109375" style="26" customWidth="1"/>
    <col min="5892" max="5892" width="9.140625" style="26"/>
    <col min="5893" max="5893" width="21.140625" style="26" customWidth="1"/>
    <col min="5894" max="5894" width="9.140625" style="26"/>
    <col min="5895" max="5895" width="20.28515625" style="26" customWidth="1"/>
    <col min="5896" max="5896" width="32.7109375" style="26" customWidth="1"/>
    <col min="5897" max="6141" width="9.140625" style="26"/>
    <col min="6142" max="6142" width="25.7109375" style="26" customWidth="1"/>
    <col min="6143" max="6143" width="31.7109375" style="26" customWidth="1"/>
    <col min="6144" max="6144" width="20.7109375" style="26" customWidth="1"/>
    <col min="6145" max="6145" width="9.140625" style="26"/>
    <col min="6146" max="6146" width="13.85546875" style="26" customWidth="1"/>
    <col min="6147" max="6147" width="10.7109375" style="26" customWidth="1"/>
    <col min="6148" max="6148" width="9.140625" style="26"/>
    <col min="6149" max="6149" width="21.140625" style="26" customWidth="1"/>
    <col min="6150" max="6150" width="9.140625" style="26"/>
    <col min="6151" max="6151" width="20.28515625" style="26" customWidth="1"/>
    <col min="6152" max="6152" width="32.7109375" style="26" customWidth="1"/>
    <col min="6153" max="6397" width="9.140625" style="26"/>
    <col min="6398" max="6398" width="25.7109375" style="26" customWidth="1"/>
    <col min="6399" max="6399" width="31.7109375" style="26" customWidth="1"/>
    <col min="6400" max="6400" width="20.7109375" style="26" customWidth="1"/>
    <col min="6401" max="6401" width="9.140625" style="26"/>
    <col min="6402" max="6402" width="13.85546875" style="26" customWidth="1"/>
    <col min="6403" max="6403" width="10.7109375" style="26" customWidth="1"/>
    <col min="6404" max="6404" width="9.140625" style="26"/>
    <col min="6405" max="6405" width="21.140625" style="26" customWidth="1"/>
    <col min="6406" max="6406" width="9.140625" style="26"/>
    <col min="6407" max="6407" width="20.28515625" style="26" customWidth="1"/>
    <col min="6408" max="6408" width="32.7109375" style="26" customWidth="1"/>
    <col min="6409" max="6653" width="9.140625" style="26"/>
    <col min="6654" max="6654" width="25.7109375" style="26" customWidth="1"/>
    <col min="6655" max="6655" width="31.7109375" style="26" customWidth="1"/>
    <col min="6656" max="6656" width="20.7109375" style="26" customWidth="1"/>
    <col min="6657" max="6657" width="9.140625" style="26"/>
    <col min="6658" max="6658" width="13.85546875" style="26" customWidth="1"/>
    <col min="6659" max="6659" width="10.7109375" style="26" customWidth="1"/>
    <col min="6660" max="6660" width="9.140625" style="26"/>
    <col min="6661" max="6661" width="21.140625" style="26" customWidth="1"/>
    <col min="6662" max="6662" width="9.140625" style="26"/>
    <col min="6663" max="6663" width="20.28515625" style="26" customWidth="1"/>
    <col min="6664" max="6664" width="32.7109375" style="26" customWidth="1"/>
    <col min="6665" max="6909" width="9.140625" style="26"/>
    <col min="6910" max="6910" width="25.7109375" style="26" customWidth="1"/>
    <col min="6911" max="6911" width="31.7109375" style="26" customWidth="1"/>
    <col min="6912" max="6912" width="20.7109375" style="26" customWidth="1"/>
    <col min="6913" max="6913" width="9.140625" style="26"/>
    <col min="6914" max="6914" width="13.85546875" style="26" customWidth="1"/>
    <col min="6915" max="6915" width="10.7109375" style="26" customWidth="1"/>
    <col min="6916" max="6916" width="9.140625" style="26"/>
    <col min="6917" max="6917" width="21.140625" style="26" customWidth="1"/>
    <col min="6918" max="6918" width="9.140625" style="26"/>
    <col min="6919" max="6919" width="20.28515625" style="26" customWidth="1"/>
    <col min="6920" max="6920" width="32.7109375" style="26" customWidth="1"/>
    <col min="6921" max="7165" width="9.140625" style="26"/>
    <col min="7166" max="7166" width="25.7109375" style="26" customWidth="1"/>
    <col min="7167" max="7167" width="31.7109375" style="26" customWidth="1"/>
    <col min="7168" max="7168" width="20.7109375" style="26" customWidth="1"/>
    <col min="7169" max="7169" width="9.140625" style="26"/>
    <col min="7170" max="7170" width="13.85546875" style="26" customWidth="1"/>
    <col min="7171" max="7171" width="10.7109375" style="26" customWidth="1"/>
    <col min="7172" max="7172" width="9.140625" style="26"/>
    <col min="7173" max="7173" width="21.140625" style="26" customWidth="1"/>
    <col min="7174" max="7174" width="9.140625" style="26"/>
    <col min="7175" max="7175" width="20.28515625" style="26" customWidth="1"/>
    <col min="7176" max="7176" width="32.7109375" style="26" customWidth="1"/>
    <col min="7177" max="7421" width="9.140625" style="26"/>
    <col min="7422" max="7422" width="25.7109375" style="26" customWidth="1"/>
    <col min="7423" max="7423" width="31.7109375" style="26" customWidth="1"/>
    <col min="7424" max="7424" width="20.7109375" style="26" customWidth="1"/>
    <col min="7425" max="7425" width="9.140625" style="26"/>
    <col min="7426" max="7426" width="13.85546875" style="26" customWidth="1"/>
    <col min="7427" max="7427" width="10.7109375" style="26" customWidth="1"/>
    <col min="7428" max="7428" width="9.140625" style="26"/>
    <col min="7429" max="7429" width="21.140625" style="26" customWidth="1"/>
    <col min="7430" max="7430" width="9.140625" style="26"/>
    <col min="7431" max="7431" width="20.28515625" style="26" customWidth="1"/>
    <col min="7432" max="7432" width="32.7109375" style="26" customWidth="1"/>
    <col min="7433" max="7677" width="9.140625" style="26"/>
    <col min="7678" max="7678" width="25.7109375" style="26" customWidth="1"/>
    <col min="7679" max="7679" width="31.7109375" style="26" customWidth="1"/>
    <col min="7680" max="7680" width="20.7109375" style="26" customWidth="1"/>
    <col min="7681" max="7681" width="9.140625" style="26"/>
    <col min="7682" max="7682" width="13.85546875" style="26" customWidth="1"/>
    <col min="7683" max="7683" width="10.7109375" style="26" customWidth="1"/>
    <col min="7684" max="7684" width="9.140625" style="26"/>
    <col min="7685" max="7685" width="21.140625" style="26" customWidth="1"/>
    <col min="7686" max="7686" width="9.140625" style="26"/>
    <col min="7687" max="7687" width="20.28515625" style="26" customWidth="1"/>
    <col min="7688" max="7688" width="32.7109375" style="26" customWidth="1"/>
    <col min="7689" max="7933" width="9.140625" style="26"/>
    <col min="7934" max="7934" width="25.7109375" style="26" customWidth="1"/>
    <col min="7935" max="7935" width="31.7109375" style="26" customWidth="1"/>
    <col min="7936" max="7936" width="20.7109375" style="26" customWidth="1"/>
    <col min="7937" max="7937" width="9.140625" style="26"/>
    <col min="7938" max="7938" width="13.85546875" style="26" customWidth="1"/>
    <col min="7939" max="7939" width="10.7109375" style="26" customWidth="1"/>
    <col min="7940" max="7940" width="9.140625" style="26"/>
    <col min="7941" max="7941" width="21.140625" style="26" customWidth="1"/>
    <col min="7942" max="7942" width="9.140625" style="26"/>
    <col min="7943" max="7943" width="20.28515625" style="26" customWidth="1"/>
    <col min="7944" max="7944" width="32.7109375" style="26" customWidth="1"/>
    <col min="7945" max="8189" width="9.140625" style="26"/>
    <col min="8190" max="8190" width="25.7109375" style="26" customWidth="1"/>
    <col min="8191" max="8191" width="31.7109375" style="26" customWidth="1"/>
    <col min="8192" max="8192" width="20.7109375" style="26" customWidth="1"/>
    <col min="8193" max="8193" width="9.140625" style="26"/>
    <col min="8194" max="8194" width="13.85546875" style="26" customWidth="1"/>
    <col min="8195" max="8195" width="10.7109375" style="26" customWidth="1"/>
    <col min="8196" max="8196" width="9.140625" style="26"/>
    <col min="8197" max="8197" width="21.140625" style="26" customWidth="1"/>
    <col min="8198" max="8198" width="9.140625" style="26"/>
    <col min="8199" max="8199" width="20.28515625" style="26" customWidth="1"/>
    <col min="8200" max="8200" width="32.7109375" style="26" customWidth="1"/>
    <col min="8201" max="8445" width="9.140625" style="26"/>
    <col min="8446" max="8446" width="25.7109375" style="26" customWidth="1"/>
    <col min="8447" max="8447" width="31.7109375" style="26" customWidth="1"/>
    <col min="8448" max="8448" width="20.7109375" style="26" customWidth="1"/>
    <col min="8449" max="8449" width="9.140625" style="26"/>
    <col min="8450" max="8450" width="13.85546875" style="26" customWidth="1"/>
    <col min="8451" max="8451" width="10.7109375" style="26" customWidth="1"/>
    <col min="8452" max="8452" width="9.140625" style="26"/>
    <col min="8453" max="8453" width="21.140625" style="26" customWidth="1"/>
    <col min="8454" max="8454" width="9.140625" style="26"/>
    <col min="8455" max="8455" width="20.28515625" style="26" customWidth="1"/>
    <col min="8456" max="8456" width="32.7109375" style="26" customWidth="1"/>
    <col min="8457" max="8701" width="9.140625" style="26"/>
    <col min="8702" max="8702" width="25.7109375" style="26" customWidth="1"/>
    <col min="8703" max="8703" width="31.7109375" style="26" customWidth="1"/>
    <col min="8704" max="8704" width="20.7109375" style="26" customWidth="1"/>
    <col min="8705" max="8705" width="9.140625" style="26"/>
    <col min="8706" max="8706" width="13.85546875" style="26" customWidth="1"/>
    <col min="8707" max="8707" width="10.7109375" style="26" customWidth="1"/>
    <col min="8708" max="8708" width="9.140625" style="26"/>
    <col min="8709" max="8709" width="21.140625" style="26" customWidth="1"/>
    <col min="8710" max="8710" width="9.140625" style="26"/>
    <col min="8711" max="8711" width="20.28515625" style="26" customWidth="1"/>
    <col min="8712" max="8712" width="32.7109375" style="26" customWidth="1"/>
    <col min="8713" max="8957" width="9.140625" style="26"/>
    <col min="8958" max="8958" width="25.7109375" style="26" customWidth="1"/>
    <col min="8959" max="8959" width="31.7109375" style="26" customWidth="1"/>
    <col min="8960" max="8960" width="20.7109375" style="26" customWidth="1"/>
    <col min="8961" max="8961" width="9.140625" style="26"/>
    <col min="8962" max="8962" width="13.85546875" style="26" customWidth="1"/>
    <col min="8963" max="8963" width="10.7109375" style="26" customWidth="1"/>
    <col min="8964" max="8964" width="9.140625" style="26"/>
    <col min="8965" max="8965" width="21.140625" style="26" customWidth="1"/>
    <col min="8966" max="8966" width="9.140625" style="26"/>
    <col min="8967" max="8967" width="20.28515625" style="26" customWidth="1"/>
    <col min="8968" max="8968" width="32.7109375" style="26" customWidth="1"/>
    <col min="8969" max="9213" width="9.140625" style="26"/>
    <col min="9214" max="9214" width="25.7109375" style="26" customWidth="1"/>
    <col min="9215" max="9215" width="31.7109375" style="26" customWidth="1"/>
    <col min="9216" max="9216" width="20.7109375" style="26" customWidth="1"/>
    <col min="9217" max="9217" width="9.140625" style="26"/>
    <col min="9218" max="9218" width="13.85546875" style="26" customWidth="1"/>
    <col min="9219" max="9219" width="10.7109375" style="26" customWidth="1"/>
    <col min="9220" max="9220" width="9.140625" style="26"/>
    <col min="9221" max="9221" width="21.140625" style="26" customWidth="1"/>
    <col min="9222" max="9222" width="9.140625" style="26"/>
    <col min="9223" max="9223" width="20.28515625" style="26" customWidth="1"/>
    <col min="9224" max="9224" width="32.7109375" style="26" customWidth="1"/>
    <col min="9225" max="9469" width="9.140625" style="26"/>
    <col min="9470" max="9470" width="25.7109375" style="26" customWidth="1"/>
    <col min="9471" max="9471" width="31.7109375" style="26" customWidth="1"/>
    <col min="9472" max="9472" width="20.7109375" style="26" customWidth="1"/>
    <col min="9473" max="9473" width="9.140625" style="26"/>
    <col min="9474" max="9474" width="13.85546875" style="26" customWidth="1"/>
    <col min="9475" max="9475" width="10.7109375" style="26" customWidth="1"/>
    <col min="9476" max="9476" width="9.140625" style="26"/>
    <col min="9477" max="9477" width="21.140625" style="26" customWidth="1"/>
    <col min="9478" max="9478" width="9.140625" style="26"/>
    <col min="9479" max="9479" width="20.28515625" style="26" customWidth="1"/>
    <col min="9480" max="9480" width="32.7109375" style="26" customWidth="1"/>
    <col min="9481" max="9725" width="9.140625" style="26"/>
    <col min="9726" max="9726" width="25.7109375" style="26" customWidth="1"/>
    <col min="9727" max="9727" width="31.7109375" style="26" customWidth="1"/>
    <col min="9728" max="9728" width="20.7109375" style="26" customWidth="1"/>
    <col min="9729" max="9729" width="9.140625" style="26"/>
    <col min="9730" max="9730" width="13.85546875" style="26" customWidth="1"/>
    <col min="9731" max="9731" width="10.7109375" style="26" customWidth="1"/>
    <col min="9732" max="9732" width="9.140625" style="26"/>
    <col min="9733" max="9733" width="21.140625" style="26" customWidth="1"/>
    <col min="9734" max="9734" width="9.140625" style="26"/>
    <col min="9735" max="9735" width="20.28515625" style="26" customWidth="1"/>
    <col min="9736" max="9736" width="32.7109375" style="26" customWidth="1"/>
    <col min="9737" max="9981" width="9.140625" style="26"/>
    <col min="9982" max="9982" width="25.7109375" style="26" customWidth="1"/>
    <col min="9983" max="9983" width="31.7109375" style="26" customWidth="1"/>
    <col min="9984" max="9984" width="20.7109375" style="26" customWidth="1"/>
    <col min="9985" max="9985" width="9.140625" style="26"/>
    <col min="9986" max="9986" width="13.85546875" style="26" customWidth="1"/>
    <col min="9987" max="9987" width="10.7109375" style="26" customWidth="1"/>
    <col min="9988" max="9988" width="9.140625" style="26"/>
    <col min="9989" max="9989" width="21.140625" style="26" customWidth="1"/>
    <col min="9990" max="9990" width="9.140625" style="26"/>
    <col min="9991" max="9991" width="20.28515625" style="26" customWidth="1"/>
    <col min="9992" max="9992" width="32.7109375" style="26" customWidth="1"/>
    <col min="9993" max="10237" width="9.140625" style="26"/>
    <col min="10238" max="10238" width="25.7109375" style="26" customWidth="1"/>
    <col min="10239" max="10239" width="31.7109375" style="26" customWidth="1"/>
    <col min="10240" max="10240" width="20.7109375" style="26" customWidth="1"/>
    <col min="10241" max="10241" width="9.140625" style="26"/>
    <col min="10242" max="10242" width="13.85546875" style="26" customWidth="1"/>
    <col min="10243" max="10243" width="10.7109375" style="26" customWidth="1"/>
    <col min="10244" max="10244" width="9.140625" style="26"/>
    <col min="10245" max="10245" width="21.140625" style="26" customWidth="1"/>
    <col min="10246" max="10246" width="9.140625" style="26"/>
    <col min="10247" max="10247" width="20.28515625" style="26" customWidth="1"/>
    <col min="10248" max="10248" width="32.7109375" style="26" customWidth="1"/>
    <col min="10249" max="10493" width="9.140625" style="26"/>
    <col min="10494" max="10494" width="25.7109375" style="26" customWidth="1"/>
    <col min="10495" max="10495" width="31.7109375" style="26" customWidth="1"/>
    <col min="10496" max="10496" width="20.7109375" style="26" customWidth="1"/>
    <col min="10497" max="10497" width="9.140625" style="26"/>
    <col min="10498" max="10498" width="13.85546875" style="26" customWidth="1"/>
    <col min="10499" max="10499" width="10.7109375" style="26" customWidth="1"/>
    <col min="10500" max="10500" width="9.140625" style="26"/>
    <col min="10501" max="10501" width="21.140625" style="26" customWidth="1"/>
    <col min="10502" max="10502" width="9.140625" style="26"/>
    <col min="10503" max="10503" width="20.28515625" style="26" customWidth="1"/>
    <col min="10504" max="10504" width="32.7109375" style="26" customWidth="1"/>
    <col min="10505" max="10749" width="9.140625" style="26"/>
    <col min="10750" max="10750" width="25.7109375" style="26" customWidth="1"/>
    <col min="10751" max="10751" width="31.7109375" style="26" customWidth="1"/>
    <col min="10752" max="10752" width="20.7109375" style="26" customWidth="1"/>
    <col min="10753" max="10753" width="9.140625" style="26"/>
    <col min="10754" max="10754" width="13.85546875" style="26" customWidth="1"/>
    <col min="10755" max="10755" width="10.7109375" style="26" customWidth="1"/>
    <col min="10756" max="10756" width="9.140625" style="26"/>
    <col min="10757" max="10757" width="21.140625" style="26" customWidth="1"/>
    <col min="10758" max="10758" width="9.140625" style="26"/>
    <col min="10759" max="10759" width="20.28515625" style="26" customWidth="1"/>
    <col min="10760" max="10760" width="32.7109375" style="26" customWidth="1"/>
    <col min="10761" max="11005" width="9.140625" style="26"/>
    <col min="11006" max="11006" width="25.7109375" style="26" customWidth="1"/>
    <col min="11007" max="11007" width="31.7109375" style="26" customWidth="1"/>
    <col min="11008" max="11008" width="20.7109375" style="26" customWidth="1"/>
    <col min="11009" max="11009" width="9.140625" style="26"/>
    <col min="11010" max="11010" width="13.85546875" style="26" customWidth="1"/>
    <col min="11011" max="11011" width="10.7109375" style="26" customWidth="1"/>
    <col min="11012" max="11012" width="9.140625" style="26"/>
    <col min="11013" max="11013" width="21.140625" style="26" customWidth="1"/>
    <col min="11014" max="11014" width="9.140625" style="26"/>
    <col min="11015" max="11015" width="20.28515625" style="26" customWidth="1"/>
    <col min="11016" max="11016" width="32.7109375" style="26" customWidth="1"/>
    <col min="11017" max="11261" width="9.140625" style="26"/>
    <col min="11262" max="11262" width="25.7109375" style="26" customWidth="1"/>
    <col min="11263" max="11263" width="31.7109375" style="26" customWidth="1"/>
    <col min="11264" max="11264" width="20.7109375" style="26" customWidth="1"/>
    <col min="11265" max="11265" width="9.140625" style="26"/>
    <col min="11266" max="11266" width="13.85546875" style="26" customWidth="1"/>
    <col min="11267" max="11267" width="10.7109375" style="26" customWidth="1"/>
    <col min="11268" max="11268" width="9.140625" style="26"/>
    <col min="11269" max="11269" width="21.140625" style="26" customWidth="1"/>
    <col min="11270" max="11270" width="9.140625" style="26"/>
    <col min="11271" max="11271" width="20.28515625" style="26" customWidth="1"/>
    <col min="11272" max="11272" width="32.7109375" style="26" customWidth="1"/>
    <col min="11273" max="11517" width="9.140625" style="26"/>
    <col min="11518" max="11518" width="25.7109375" style="26" customWidth="1"/>
    <col min="11519" max="11519" width="31.7109375" style="26" customWidth="1"/>
    <col min="11520" max="11520" width="20.7109375" style="26" customWidth="1"/>
    <col min="11521" max="11521" width="9.140625" style="26"/>
    <col min="11522" max="11522" width="13.85546875" style="26" customWidth="1"/>
    <col min="11523" max="11523" width="10.7109375" style="26" customWidth="1"/>
    <col min="11524" max="11524" width="9.140625" style="26"/>
    <col min="11525" max="11525" width="21.140625" style="26" customWidth="1"/>
    <col min="11526" max="11526" width="9.140625" style="26"/>
    <col min="11527" max="11527" width="20.28515625" style="26" customWidth="1"/>
    <col min="11528" max="11528" width="32.7109375" style="26" customWidth="1"/>
    <col min="11529" max="11773" width="9.140625" style="26"/>
    <col min="11774" max="11774" width="25.7109375" style="26" customWidth="1"/>
    <col min="11775" max="11775" width="31.7109375" style="26" customWidth="1"/>
    <col min="11776" max="11776" width="20.7109375" style="26" customWidth="1"/>
    <col min="11777" max="11777" width="9.140625" style="26"/>
    <col min="11778" max="11778" width="13.85546875" style="26" customWidth="1"/>
    <col min="11779" max="11779" width="10.7109375" style="26" customWidth="1"/>
    <col min="11780" max="11780" width="9.140625" style="26"/>
    <col min="11781" max="11781" width="21.140625" style="26" customWidth="1"/>
    <col min="11782" max="11782" width="9.140625" style="26"/>
    <col min="11783" max="11783" width="20.28515625" style="26" customWidth="1"/>
    <col min="11784" max="11784" width="32.7109375" style="26" customWidth="1"/>
    <col min="11785" max="12029" width="9.140625" style="26"/>
    <col min="12030" max="12030" width="25.7109375" style="26" customWidth="1"/>
    <col min="12031" max="12031" width="31.7109375" style="26" customWidth="1"/>
    <col min="12032" max="12032" width="20.7109375" style="26" customWidth="1"/>
    <col min="12033" max="12033" width="9.140625" style="26"/>
    <col min="12034" max="12034" width="13.85546875" style="26" customWidth="1"/>
    <col min="12035" max="12035" width="10.7109375" style="26" customWidth="1"/>
    <col min="12036" max="12036" width="9.140625" style="26"/>
    <col min="12037" max="12037" width="21.140625" style="26" customWidth="1"/>
    <col min="12038" max="12038" width="9.140625" style="26"/>
    <col min="12039" max="12039" width="20.28515625" style="26" customWidth="1"/>
    <col min="12040" max="12040" width="32.7109375" style="26" customWidth="1"/>
    <col min="12041" max="12285" width="9.140625" style="26"/>
    <col min="12286" max="12286" width="25.7109375" style="26" customWidth="1"/>
    <col min="12287" max="12287" width="31.7109375" style="26" customWidth="1"/>
    <col min="12288" max="12288" width="20.7109375" style="26" customWidth="1"/>
    <col min="12289" max="12289" width="9.140625" style="26"/>
    <col min="12290" max="12290" width="13.85546875" style="26" customWidth="1"/>
    <col min="12291" max="12291" width="10.7109375" style="26" customWidth="1"/>
    <col min="12292" max="12292" width="9.140625" style="26"/>
    <col min="12293" max="12293" width="21.140625" style="26" customWidth="1"/>
    <col min="12294" max="12294" width="9.140625" style="26"/>
    <col min="12295" max="12295" width="20.28515625" style="26" customWidth="1"/>
    <col min="12296" max="12296" width="32.7109375" style="26" customWidth="1"/>
    <col min="12297" max="12541" width="9.140625" style="26"/>
    <col min="12542" max="12542" width="25.7109375" style="26" customWidth="1"/>
    <col min="12543" max="12543" width="31.7109375" style="26" customWidth="1"/>
    <col min="12544" max="12544" width="20.7109375" style="26" customWidth="1"/>
    <col min="12545" max="12545" width="9.140625" style="26"/>
    <col min="12546" max="12546" width="13.85546875" style="26" customWidth="1"/>
    <col min="12547" max="12547" width="10.7109375" style="26" customWidth="1"/>
    <col min="12548" max="12548" width="9.140625" style="26"/>
    <col min="12549" max="12549" width="21.140625" style="26" customWidth="1"/>
    <col min="12550" max="12550" width="9.140625" style="26"/>
    <col min="12551" max="12551" width="20.28515625" style="26" customWidth="1"/>
    <col min="12552" max="12552" width="32.7109375" style="26" customWidth="1"/>
    <col min="12553" max="12797" width="9.140625" style="26"/>
    <col min="12798" max="12798" width="25.7109375" style="26" customWidth="1"/>
    <col min="12799" max="12799" width="31.7109375" style="26" customWidth="1"/>
    <col min="12800" max="12800" width="20.7109375" style="26" customWidth="1"/>
    <col min="12801" max="12801" width="9.140625" style="26"/>
    <col min="12802" max="12802" width="13.85546875" style="26" customWidth="1"/>
    <col min="12803" max="12803" width="10.7109375" style="26" customWidth="1"/>
    <col min="12804" max="12804" width="9.140625" style="26"/>
    <col min="12805" max="12805" width="21.140625" style="26" customWidth="1"/>
    <col min="12806" max="12806" width="9.140625" style="26"/>
    <col min="12807" max="12807" width="20.28515625" style="26" customWidth="1"/>
    <col min="12808" max="12808" width="32.7109375" style="26" customWidth="1"/>
    <col min="12809" max="13053" width="9.140625" style="26"/>
    <col min="13054" max="13054" width="25.7109375" style="26" customWidth="1"/>
    <col min="13055" max="13055" width="31.7109375" style="26" customWidth="1"/>
    <col min="13056" max="13056" width="20.7109375" style="26" customWidth="1"/>
    <col min="13057" max="13057" width="9.140625" style="26"/>
    <col min="13058" max="13058" width="13.85546875" style="26" customWidth="1"/>
    <col min="13059" max="13059" width="10.7109375" style="26" customWidth="1"/>
    <col min="13060" max="13060" width="9.140625" style="26"/>
    <col min="13061" max="13061" width="21.140625" style="26" customWidth="1"/>
    <col min="13062" max="13062" width="9.140625" style="26"/>
    <col min="13063" max="13063" width="20.28515625" style="26" customWidth="1"/>
    <col min="13064" max="13064" width="32.7109375" style="26" customWidth="1"/>
    <col min="13065" max="13309" width="9.140625" style="26"/>
    <col min="13310" max="13310" width="25.7109375" style="26" customWidth="1"/>
    <col min="13311" max="13311" width="31.7109375" style="26" customWidth="1"/>
    <col min="13312" max="13312" width="20.7109375" style="26" customWidth="1"/>
    <col min="13313" max="13313" width="9.140625" style="26"/>
    <col min="13314" max="13314" width="13.85546875" style="26" customWidth="1"/>
    <col min="13315" max="13315" width="10.7109375" style="26" customWidth="1"/>
    <col min="13316" max="13316" width="9.140625" style="26"/>
    <col min="13317" max="13317" width="21.140625" style="26" customWidth="1"/>
    <col min="13318" max="13318" width="9.140625" style="26"/>
    <col min="13319" max="13319" width="20.28515625" style="26" customWidth="1"/>
    <col min="13320" max="13320" width="32.7109375" style="26" customWidth="1"/>
    <col min="13321" max="13565" width="9.140625" style="26"/>
    <col min="13566" max="13566" width="25.7109375" style="26" customWidth="1"/>
    <col min="13567" max="13567" width="31.7109375" style="26" customWidth="1"/>
    <col min="13568" max="13568" width="20.7109375" style="26" customWidth="1"/>
    <col min="13569" max="13569" width="9.140625" style="26"/>
    <col min="13570" max="13570" width="13.85546875" style="26" customWidth="1"/>
    <col min="13571" max="13571" width="10.7109375" style="26" customWidth="1"/>
    <col min="13572" max="13572" width="9.140625" style="26"/>
    <col min="13573" max="13573" width="21.140625" style="26" customWidth="1"/>
    <col min="13574" max="13574" width="9.140625" style="26"/>
    <col min="13575" max="13575" width="20.28515625" style="26" customWidth="1"/>
    <col min="13576" max="13576" width="32.7109375" style="26" customWidth="1"/>
    <col min="13577" max="13821" width="9.140625" style="26"/>
    <col min="13822" max="13822" width="25.7109375" style="26" customWidth="1"/>
    <col min="13823" max="13823" width="31.7109375" style="26" customWidth="1"/>
    <col min="13824" max="13824" width="20.7109375" style="26" customWidth="1"/>
    <col min="13825" max="13825" width="9.140625" style="26"/>
    <col min="13826" max="13826" width="13.85546875" style="26" customWidth="1"/>
    <col min="13827" max="13827" width="10.7109375" style="26" customWidth="1"/>
    <col min="13828" max="13828" width="9.140625" style="26"/>
    <col min="13829" max="13829" width="21.140625" style="26" customWidth="1"/>
    <col min="13830" max="13830" width="9.140625" style="26"/>
    <col min="13831" max="13831" width="20.28515625" style="26" customWidth="1"/>
    <col min="13832" max="13832" width="32.7109375" style="26" customWidth="1"/>
    <col min="13833" max="14077" width="9.140625" style="26"/>
    <col min="14078" max="14078" width="25.7109375" style="26" customWidth="1"/>
    <col min="14079" max="14079" width="31.7109375" style="26" customWidth="1"/>
    <col min="14080" max="14080" width="20.7109375" style="26" customWidth="1"/>
    <col min="14081" max="14081" width="9.140625" style="26"/>
    <col min="14082" max="14082" width="13.85546875" style="26" customWidth="1"/>
    <col min="14083" max="14083" width="10.7109375" style="26" customWidth="1"/>
    <col min="14084" max="14084" width="9.140625" style="26"/>
    <col min="14085" max="14085" width="21.140625" style="26" customWidth="1"/>
    <col min="14086" max="14086" width="9.140625" style="26"/>
    <col min="14087" max="14087" width="20.28515625" style="26" customWidth="1"/>
    <col min="14088" max="14088" width="32.7109375" style="26" customWidth="1"/>
    <col min="14089" max="14333" width="9.140625" style="26"/>
    <col min="14334" max="14334" width="25.7109375" style="26" customWidth="1"/>
    <col min="14335" max="14335" width="31.7109375" style="26" customWidth="1"/>
    <col min="14336" max="14336" width="20.7109375" style="26" customWidth="1"/>
    <col min="14337" max="14337" width="9.140625" style="26"/>
    <col min="14338" max="14338" width="13.85546875" style="26" customWidth="1"/>
    <col min="14339" max="14339" width="10.7109375" style="26" customWidth="1"/>
    <col min="14340" max="14340" width="9.140625" style="26"/>
    <col min="14341" max="14341" width="21.140625" style="26" customWidth="1"/>
    <col min="14342" max="14342" width="9.140625" style="26"/>
    <col min="14343" max="14343" width="20.28515625" style="26" customWidth="1"/>
    <col min="14344" max="14344" width="32.7109375" style="26" customWidth="1"/>
    <col min="14345" max="14589" width="9.140625" style="26"/>
    <col min="14590" max="14590" width="25.7109375" style="26" customWidth="1"/>
    <col min="14591" max="14591" width="31.7109375" style="26" customWidth="1"/>
    <col min="14592" max="14592" width="20.7109375" style="26" customWidth="1"/>
    <col min="14593" max="14593" width="9.140625" style="26"/>
    <col min="14594" max="14594" width="13.85546875" style="26" customWidth="1"/>
    <col min="14595" max="14595" width="10.7109375" style="26" customWidth="1"/>
    <col min="14596" max="14596" width="9.140625" style="26"/>
    <col min="14597" max="14597" width="21.140625" style="26" customWidth="1"/>
    <col min="14598" max="14598" width="9.140625" style="26"/>
    <col min="14599" max="14599" width="20.28515625" style="26" customWidth="1"/>
    <col min="14600" max="14600" width="32.7109375" style="26" customWidth="1"/>
    <col min="14601" max="14845" width="9.140625" style="26"/>
    <col min="14846" max="14846" width="25.7109375" style="26" customWidth="1"/>
    <col min="14847" max="14847" width="31.7109375" style="26" customWidth="1"/>
    <col min="14848" max="14848" width="20.7109375" style="26" customWidth="1"/>
    <col min="14849" max="14849" width="9.140625" style="26"/>
    <col min="14850" max="14850" width="13.85546875" style="26" customWidth="1"/>
    <col min="14851" max="14851" width="10.7109375" style="26" customWidth="1"/>
    <col min="14852" max="14852" width="9.140625" style="26"/>
    <col min="14853" max="14853" width="21.140625" style="26" customWidth="1"/>
    <col min="14854" max="14854" width="9.140625" style="26"/>
    <col min="14855" max="14855" width="20.28515625" style="26" customWidth="1"/>
    <col min="14856" max="14856" width="32.7109375" style="26" customWidth="1"/>
    <col min="14857" max="15101" width="9.140625" style="26"/>
    <col min="15102" max="15102" width="25.7109375" style="26" customWidth="1"/>
    <col min="15103" max="15103" width="31.7109375" style="26" customWidth="1"/>
    <col min="15104" max="15104" width="20.7109375" style="26" customWidth="1"/>
    <col min="15105" max="15105" width="9.140625" style="26"/>
    <col min="15106" max="15106" width="13.85546875" style="26" customWidth="1"/>
    <col min="15107" max="15107" width="10.7109375" style="26" customWidth="1"/>
    <col min="15108" max="15108" width="9.140625" style="26"/>
    <col min="15109" max="15109" width="21.140625" style="26" customWidth="1"/>
    <col min="15110" max="15110" width="9.140625" style="26"/>
    <col min="15111" max="15111" width="20.28515625" style="26" customWidth="1"/>
    <col min="15112" max="15112" width="32.7109375" style="26" customWidth="1"/>
    <col min="15113" max="15357" width="9.140625" style="26"/>
    <col min="15358" max="15358" width="25.7109375" style="26" customWidth="1"/>
    <col min="15359" max="15359" width="31.7109375" style="26" customWidth="1"/>
    <col min="15360" max="15360" width="20.7109375" style="26" customWidth="1"/>
    <col min="15361" max="15361" width="9.140625" style="26"/>
    <col min="15362" max="15362" width="13.85546875" style="26" customWidth="1"/>
    <col min="15363" max="15363" width="10.7109375" style="26" customWidth="1"/>
    <col min="15364" max="15364" width="9.140625" style="26"/>
    <col min="15365" max="15365" width="21.140625" style="26" customWidth="1"/>
    <col min="15366" max="15366" width="9.140625" style="26"/>
    <col min="15367" max="15367" width="20.28515625" style="26" customWidth="1"/>
    <col min="15368" max="15368" width="32.7109375" style="26" customWidth="1"/>
    <col min="15369" max="15613" width="9.140625" style="26"/>
    <col min="15614" max="15614" width="25.7109375" style="26" customWidth="1"/>
    <col min="15615" max="15615" width="31.7109375" style="26" customWidth="1"/>
    <col min="15616" max="15616" width="20.7109375" style="26" customWidth="1"/>
    <col min="15617" max="15617" width="9.140625" style="26"/>
    <col min="15618" max="15618" width="13.85546875" style="26" customWidth="1"/>
    <col min="15619" max="15619" width="10.7109375" style="26" customWidth="1"/>
    <col min="15620" max="15620" width="9.140625" style="26"/>
    <col min="15621" max="15621" width="21.140625" style="26" customWidth="1"/>
    <col min="15622" max="15622" width="9.140625" style="26"/>
    <col min="15623" max="15623" width="20.28515625" style="26" customWidth="1"/>
    <col min="15624" max="15624" width="32.7109375" style="26" customWidth="1"/>
    <col min="15625" max="15869" width="9.140625" style="26"/>
    <col min="15870" max="15870" width="25.7109375" style="26" customWidth="1"/>
    <col min="15871" max="15871" width="31.7109375" style="26" customWidth="1"/>
    <col min="15872" max="15872" width="20.7109375" style="26" customWidth="1"/>
    <col min="15873" max="15873" width="9.140625" style="26"/>
    <col min="15874" max="15874" width="13.85546875" style="26" customWidth="1"/>
    <col min="15875" max="15875" width="10.7109375" style="26" customWidth="1"/>
    <col min="15876" max="15876" width="9.140625" style="26"/>
    <col min="15877" max="15877" width="21.140625" style="26" customWidth="1"/>
    <col min="15878" max="15878" width="9.140625" style="26"/>
    <col min="15879" max="15879" width="20.28515625" style="26" customWidth="1"/>
    <col min="15880" max="15880" width="32.7109375" style="26" customWidth="1"/>
    <col min="15881" max="16125" width="9.140625" style="26"/>
    <col min="16126" max="16126" width="25.7109375" style="26" customWidth="1"/>
    <col min="16127" max="16127" width="31.7109375" style="26" customWidth="1"/>
    <col min="16128" max="16128" width="20.7109375" style="26" customWidth="1"/>
    <col min="16129" max="16129" width="9.140625" style="26"/>
    <col min="16130" max="16130" width="13.85546875" style="26" customWidth="1"/>
    <col min="16131" max="16131" width="10.7109375" style="26" customWidth="1"/>
    <col min="16132" max="16132" width="9.140625" style="26"/>
    <col min="16133" max="16133" width="21.140625" style="26" customWidth="1"/>
    <col min="16134" max="16134" width="9.140625" style="26"/>
    <col min="16135" max="16135" width="20.28515625" style="26" customWidth="1"/>
    <col min="16136" max="16136" width="32.7109375" style="26" customWidth="1"/>
    <col min="16137" max="16384" width="9.140625" style="26"/>
  </cols>
  <sheetData>
    <row r="1" spans="1:16" ht="36.75" customHeight="1" thickTop="1">
      <c r="A1" s="34" t="s">
        <v>116</v>
      </c>
      <c r="B1" s="245" t="s">
        <v>117</v>
      </c>
      <c r="C1" s="246" t="s">
        <v>118</v>
      </c>
      <c r="D1" s="33"/>
      <c r="E1" s="30" t="s">
        <v>119</v>
      </c>
      <c r="H1" s="75"/>
      <c r="I1" s="76"/>
      <c r="J1" s="77" t="str">
        <f>+H2</f>
        <v>Plain</v>
      </c>
      <c r="K1" s="61"/>
      <c r="L1" s="62"/>
      <c r="M1" s="63" t="str">
        <f>+K2</f>
        <v>Specialty</v>
      </c>
      <c r="O1" s="150"/>
      <c r="P1" s="151"/>
    </row>
    <row r="2" spans="1:16" ht="28.5" customHeight="1" thickBot="1">
      <c r="A2" s="34" t="s">
        <v>120</v>
      </c>
      <c r="B2" s="245" t="s">
        <v>121</v>
      </c>
      <c r="C2" s="246" t="s">
        <v>122</v>
      </c>
      <c r="D2" s="35"/>
      <c r="E2" s="30" t="s">
        <v>123</v>
      </c>
      <c r="H2" s="247" t="str">
        <f>+Coffee!F7</f>
        <v>Plain</v>
      </c>
      <c r="I2" s="76"/>
      <c r="J2" s="79" t="s">
        <v>124</v>
      </c>
      <c r="K2" s="248" t="str">
        <f>+Coffee!H7</f>
        <v>Specialty</v>
      </c>
      <c r="L2" s="62"/>
      <c r="M2" s="65" t="s">
        <v>124</v>
      </c>
      <c r="O2" s="289" t="str">
        <f>+H2</f>
        <v>Plain</v>
      </c>
      <c r="P2" s="288" t="str">
        <f>+K2</f>
        <v>Specialty</v>
      </c>
    </row>
    <row r="3" spans="1:16" ht="29.1" customHeight="1" thickTop="1" thickBot="1">
      <c r="A3" s="34" t="s">
        <v>125</v>
      </c>
      <c r="B3" s="245" t="s">
        <v>126</v>
      </c>
      <c r="C3" s="246" t="s">
        <v>127</v>
      </c>
      <c r="D3" s="35"/>
      <c r="E3" s="36" t="s">
        <v>128</v>
      </c>
      <c r="F3" s="26" t="s">
        <v>129</v>
      </c>
      <c r="H3" s="78"/>
      <c r="I3" s="76"/>
      <c r="J3" s="80" t="s">
        <v>130</v>
      </c>
      <c r="K3" s="64"/>
      <c r="L3" s="62"/>
      <c r="M3" s="66" t="s">
        <v>130</v>
      </c>
      <c r="N3" s="293" t="s">
        <v>131</v>
      </c>
      <c r="O3" s="152"/>
      <c r="P3" s="153"/>
    </row>
    <row r="4" spans="1:16" ht="7.5" hidden="1" customHeight="1" thickTop="1" thickBot="1">
      <c r="A4" s="37"/>
      <c r="B4" s="38"/>
      <c r="C4" s="59"/>
      <c r="D4" s="39"/>
      <c r="E4" s="40"/>
      <c r="F4" s="39"/>
      <c r="G4" s="32"/>
      <c r="H4" s="81"/>
      <c r="I4" s="82"/>
      <c r="J4" s="83"/>
      <c r="K4" s="67"/>
      <c r="L4" s="68"/>
      <c r="M4" s="69"/>
      <c r="O4" s="154"/>
      <c r="P4" s="153"/>
    </row>
    <row r="5" spans="1:16" ht="3" customHeight="1" thickTop="1" thickBot="1">
      <c r="A5" s="37"/>
      <c r="B5" s="37"/>
      <c r="C5" s="60"/>
      <c r="D5" s="37"/>
      <c r="E5" s="37"/>
      <c r="F5" s="37"/>
      <c r="G5" s="37"/>
      <c r="H5" s="84"/>
      <c r="I5" s="84"/>
      <c r="J5" s="84"/>
      <c r="K5" s="70"/>
      <c r="L5" s="70"/>
      <c r="M5" s="70"/>
      <c r="O5" s="155"/>
      <c r="P5" s="155"/>
    </row>
    <row r="6" spans="1:16" ht="31.5" thickTop="1" thickBot="1">
      <c r="A6" s="291" t="s">
        <v>132</v>
      </c>
      <c r="B6" s="292"/>
      <c r="C6" s="286"/>
      <c r="E6" s="172">
        <f>+B7/C7</f>
        <v>1.5</v>
      </c>
      <c r="F6" s="55" t="s">
        <v>129</v>
      </c>
      <c r="H6" s="225">
        <f>+Coffee!F8</f>
        <v>1000</v>
      </c>
      <c r="I6" s="226" t="str">
        <f>+D7</f>
        <v>Orders</v>
      </c>
      <c r="J6" s="88">
        <f>+H6*E6</f>
        <v>1500</v>
      </c>
      <c r="K6" s="235">
        <f>+Coffee!H8</f>
        <v>2000</v>
      </c>
      <c r="L6" s="236" t="str">
        <f>+I6</f>
        <v>Orders</v>
      </c>
      <c r="M6" s="93">
        <f>+K6*E6</f>
        <v>3000</v>
      </c>
      <c r="N6" s="27" t="s">
        <v>103</v>
      </c>
      <c r="O6" s="159">
        <f>+Coffee!F9</f>
        <v>2000</v>
      </c>
      <c r="P6" s="160">
        <f>+Coffee!H9</f>
        <v>8000</v>
      </c>
    </row>
    <row r="7" spans="1:16" ht="24.95" customHeight="1" thickTop="1" thickBot="1">
      <c r="A7" s="52" t="s">
        <v>133</v>
      </c>
      <c r="B7" s="164">
        <f>+Coffee!J16</f>
        <v>4500</v>
      </c>
      <c r="C7" s="165">
        <f>+Coffee!J8</f>
        <v>3000</v>
      </c>
      <c r="D7" s="178" t="s">
        <v>134</v>
      </c>
      <c r="E7" s="173" t="s">
        <v>135</v>
      </c>
      <c r="F7" s="175"/>
      <c r="H7" s="228" t="str">
        <f>"X $"&amp;ROUND(E6,2)&amp;" ="</f>
        <v>X $1.5 =</v>
      </c>
      <c r="I7" s="229"/>
      <c r="J7" s="230"/>
      <c r="K7" s="238" t="str">
        <f>+H7</f>
        <v>X $1.5 =</v>
      </c>
      <c r="L7" s="239"/>
      <c r="M7" s="240"/>
      <c r="N7" s="27" t="s">
        <v>105</v>
      </c>
      <c r="O7" s="159">
        <f>+Coffee!F10</f>
        <v>750</v>
      </c>
      <c r="P7" s="160">
        <f>+Coffee!H10</f>
        <v>4000</v>
      </c>
    </row>
    <row r="8" spans="1:16" ht="32.1" customHeight="1" thickTop="1">
      <c r="A8" s="29"/>
      <c r="B8" s="166"/>
      <c r="C8" s="167"/>
      <c r="D8" s="287" t="s">
        <v>136</v>
      </c>
      <c r="E8" s="173"/>
      <c r="F8" s="55"/>
      <c r="H8" s="231" t="s">
        <v>137</v>
      </c>
      <c r="I8" s="229"/>
      <c r="J8" s="230"/>
      <c r="K8" s="241" t="s">
        <v>137</v>
      </c>
      <c r="L8" s="239"/>
      <c r="M8" s="240"/>
      <c r="N8" s="27" t="s">
        <v>138</v>
      </c>
      <c r="O8" s="200">
        <f>+J6</f>
        <v>1500</v>
      </c>
      <c r="P8" s="201">
        <f>+M6</f>
        <v>3000</v>
      </c>
    </row>
    <row r="9" spans="1:16" ht="30.75" thickBot="1">
      <c r="D9" s="31" t="s">
        <v>139</v>
      </c>
      <c r="E9" s="173"/>
      <c r="F9" s="55"/>
      <c r="H9" s="232"/>
      <c r="I9" s="233" t="s">
        <v>140</v>
      </c>
      <c r="J9" s="234">
        <f>+H6</f>
        <v>1000</v>
      </c>
      <c r="K9" s="242"/>
      <c r="L9" s="243" t="s">
        <v>140</v>
      </c>
      <c r="M9" s="244">
        <f>+K6</f>
        <v>2000</v>
      </c>
      <c r="N9" s="27" t="s">
        <v>141</v>
      </c>
      <c r="O9" s="159">
        <f>+O6-O7-O8</f>
        <v>-250</v>
      </c>
      <c r="P9" s="160">
        <f>+P6-P7-P8</f>
        <v>1000</v>
      </c>
    </row>
    <row r="10" spans="1:16" ht="34.5" thickTop="1" thickBot="1">
      <c r="A10" s="224"/>
      <c r="B10" s="224"/>
      <c r="E10" s="173"/>
      <c r="F10" s="55"/>
      <c r="H10" s="89"/>
      <c r="I10" s="202" t="s">
        <v>142</v>
      </c>
      <c r="J10" s="203">
        <f>+J6/J9</f>
        <v>1.5</v>
      </c>
      <c r="K10" s="180"/>
      <c r="L10" s="204" t="s">
        <v>142</v>
      </c>
      <c r="M10" s="205">
        <f>+M6/M9</f>
        <v>1.5</v>
      </c>
      <c r="O10" s="218"/>
      <c r="P10" s="219"/>
    </row>
    <row r="11" spans="1:16" ht="49.5" customHeight="1" thickTop="1" thickBot="1">
      <c r="A11" s="222" t="s">
        <v>37</v>
      </c>
      <c r="B11" s="223"/>
      <c r="C11" s="220"/>
      <c r="D11" s="337" t="str">
        <f>+Coffee!E13</f>
        <v>Barista Hours Worked</v>
      </c>
      <c r="E11" s="208">
        <f>+B12/C12</f>
        <v>20</v>
      </c>
      <c r="F11" s="209" t="s">
        <v>143</v>
      </c>
      <c r="G11" s="210"/>
      <c r="H11" s="211">
        <f>+Coffee!F13</f>
        <v>30</v>
      </c>
      <c r="I11" s="212" t="str">
        <f>+D11</f>
        <v>Barista Hours Worked</v>
      </c>
      <c r="J11" s="250">
        <f>+H11*E11</f>
        <v>600</v>
      </c>
      <c r="K11" s="213">
        <f>+Coffee!H13</f>
        <v>120</v>
      </c>
      <c r="L11" s="214" t="str">
        <f>+I11</f>
        <v>Barista Hours Worked</v>
      </c>
      <c r="M11" s="254">
        <f>+K11*E11</f>
        <v>2400</v>
      </c>
      <c r="N11" s="215" t="s">
        <v>144</v>
      </c>
      <c r="O11" s="216"/>
      <c r="P11" s="217"/>
    </row>
    <row r="12" spans="1:16" ht="27" customHeight="1" thickTop="1" thickBot="1">
      <c r="A12" s="206" t="s">
        <v>145</v>
      </c>
      <c r="B12" s="207">
        <f>+Coffee!J13</f>
        <v>3000</v>
      </c>
      <c r="C12" s="165">
        <f>+Coffee!I13</f>
        <v>150</v>
      </c>
      <c r="D12" s="338"/>
      <c r="E12" s="173" t="s">
        <v>146</v>
      </c>
      <c r="F12" s="175"/>
      <c r="H12" s="85" t="str">
        <f>"X $"&amp;ROUND(E11,2)&amp;" ="</f>
        <v>X $20 =</v>
      </c>
      <c r="I12" s="86"/>
      <c r="J12" s="251"/>
      <c r="K12" s="182" t="str">
        <f>+H12</f>
        <v>X $20 =</v>
      </c>
      <c r="L12" s="71"/>
      <c r="M12" s="255"/>
      <c r="N12" s="27" t="s">
        <v>103</v>
      </c>
      <c r="O12" s="159">
        <f>+O6</f>
        <v>2000</v>
      </c>
      <c r="P12" s="161">
        <f>+P6</f>
        <v>8000</v>
      </c>
    </row>
    <row r="13" spans="1:16" ht="35.25" thickTop="1" thickBot="1">
      <c r="A13" s="54"/>
      <c r="B13" s="170"/>
      <c r="C13" s="167"/>
      <c r="D13" s="26" t="s">
        <v>147</v>
      </c>
      <c r="E13" s="173"/>
      <c r="F13" s="55"/>
      <c r="H13" s="184" t="s">
        <v>148</v>
      </c>
      <c r="I13" s="86"/>
      <c r="J13" s="251"/>
      <c r="K13" s="183" t="str">
        <f>+H13</f>
        <v>per Barista Labor Hour</v>
      </c>
      <c r="L13" s="71"/>
      <c r="M13" s="255"/>
      <c r="N13" s="27" t="s">
        <v>105</v>
      </c>
      <c r="O13" s="159">
        <f>+O7</f>
        <v>750</v>
      </c>
      <c r="P13" s="161">
        <f>+P7</f>
        <v>4000</v>
      </c>
    </row>
    <row r="14" spans="1:16" ht="3" customHeight="1" thickTop="1" thickBot="1">
      <c r="A14" s="56"/>
      <c r="B14" s="53"/>
      <c r="C14" s="171"/>
      <c r="D14" s="32"/>
      <c r="E14" s="41"/>
      <c r="F14" s="57"/>
      <c r="G14" s="32"/>
      <c r="H14" s="81"/>
      <c r="I14" s="82"/>
      <c r="J14" s="252"/>
      <c r="K14" s="67"/>
      <c r="L14" s="68"/>
      <c r="M14" s="256"/>
      <c r="N14" s="27" t="str">
        <f>+N8</f>
        <v>Indirect Cost</v>
      </c>
      <c r="O14" s="162">
        <f>+J22</f>
        <v>1000</v>
      </c>
      <c r="P14" s="163">
        <f>+M22</f>
        <v>3500</v>
      </c>
    </row>
    <row r="15" spans="1:16" ht="39.950000000000003" customHeight="1" thickTop="1" thickBot="1">
      <c r="A15" s="52" t="str">
        <f>+Coffee!K14</f>
        <v>Equipment</v>
      </c>
      <c r="B15" s="169">
        <f>+Coffee!J14</f>
        <v>600</v>
      </c>
      <c r="C15" s="165">
        <f>+Coffee!I14</f>
        <v>60</v>
      </c>
      <c r="D15" s="337" t="str">
        <f>+Coffee!E14</f>
        <v>Machine Hours</v>
      </c>
      <c r="E15" s="173">
        <f>+B15/C15</f>
        <v>10</v>
      </c>
      <c r="F15" s="55" t="s">
        <v>129</v>
      </c>
      <c r="H15" s="193">
        <f>+Coffee!F14</f>
        <v>10</v>
      </c>
      <c r="I15" s="194" t="str">
        <f>+D15</f>
        <v>Machine Hours</v>
      </c>
      <c r="J15" s="227">
        <f>+H15*E15</f>
        <v>100</v>
      </c>
      <c r="K15" s="181">
        <f>+Coffee!H14</f>
        <v>50</v>
      </c>
      <c r="L15" s="185" t="str">
        <f>+I15</f>
        <v>Machine Hours</v>
      </c>
      <c r="M15" s="237">
        <f>+K15*E15</f>
        <v>500</v>
      </c>
      <c r="N15" s="27" t="s">
        <v>138</v>
      </c>
      <c r="O15" s="200">
        <f>+J22</f>
        <v>1000</v>
      </c>
      <c r="P15" s="201">
        <f>+M22</f>
        <v>3500</v>
      </c>
    </row>
    <row r="16" spans="1:16" ht="30.75" thickTop="1">
      <c r="A16" s="54"/>
      <c r="B16" s="33"/>
      <c r="C16" s="167"/>
      <c r="D16" s="338" t="s">
        <v>147</v>
      </c>
      <c r="E16" s="174" t="s">
        <v>149</v>
      </c>
      <c r="F16" s="175"/>
      <c r="H16" s="195" t="str">
        <f>"X $"&amp;ROUND(E15,2)&amp;" ="</f>
        <v>X $10 =</v>
      </c>
      <c r="I16" s="177"/>
      <c r="J16" s="253"/>
      <c r="K16" s="186" t="str">
        <f>+H16</f>
        <v>X $10 =</v>
      </c>
      <c r="L16" s="179"/>
      <c r="M16" s="255"/>
      <c r="N16" s="27" t="s">
        <v>141</v>
      </c>
      <c r="O16" s="159">
        <f>+O12-O13-O14</f>
        <v>250</v>
      </c>
      <c r="P16" s="160">
        <f>+P12-P13-P14</f>
        <v>500</v>
      </c>
    </row>
    <row r="17" spans="1:16" ht="24.95" customHeight="1" thickBot="1">
      <c r="A17" s="55"/>
      <c r="B17" s="33"/>
      <c r="C17" s="167"/>
      <c r="E17" s="174"/>
      <c r="F17" s="55"/>
      <c r="H17" s="196" t="s">
        <v>150</v>
      </c>
      <c r="I17" s="197"/>
      <c r="J17" s="251"/>
      <c r="K17" s="187" t="s">
        <v>150</v>
      </c>
      <c r="L17" s="188"/>
      <c r="M17" s="255"/>
      <c r="O17" s="156"/>
      <c r="P17" s="153"/>
    </row>
    <row r="18" spans="1:16" ht="2.1" customHeight="1" thickTop="1" thickBot="1">
      <c r="A18" s="57"/>
      <c r="B18" s="53"/>
      <c r="C18" s="171"/>
      <c r="D18" s="32"/>
      <c r="E18" s="41"/>
      <c r="F18" s="57"/>
      <c r="G18" s="32"/>
      <c r="H18" s="198"/>
      <c r="I18" s="199"/>
      <c r="J18" s="252"/>
      <c r="K18" s="189"/>
      <c r="L18" s="190"/>
      <c r="M18" s="256"/>
      <c r="O18" s="156"/>
      <c r="P18" s="153"/>
    </row>
    <row r="19" spans="1:16" ht="67.5" customHeight="1" thickTop="1" thickBot="1">
      <c r="A19" s="52" t="str">
        <f>+Coffee!K15</f>
        <v>Facilities</v>
      </c>
      <c r="B19" s="169">
        <f>+Coffee!J15</f>
        <v>900</v>
      </c>
      <c r="C19" s="165">
        <f>+Coffee!I15</f>
        <v>3000</v>
      </c>
      <c r="D19" s="221" t="s">
        <v>112</v>
      </c>
      <c r="E19" s="173">
        <f>+B19/C19</f>
        <v>0.3</v>
      </c>
      <c r="F19" s="55" t="s">
        <v>129</v>
      </c>
      <c r="H19" s="193">
        <f>+Coffee!F15</f>
        <v>1000</v>
      </c>
      <c r="I19" s="194" t="str">
        <f>+D19</f>
        <v>Orders Processed</v>
      </c>
      <c r="J19" s="227">
        <f>+H19*E19</f>
        <v>300</v>
      </c>
      <c r="K19" s="191">
        <f>+Coffee!H15</f>
        <v>2000</v>
      </c>
      <c r="L19" s="185" t="str">
        <f>+I19</f>
        <v>Orders Processed</v>
      </c>
      <c r="M19" s="237">
        <f>+K19*E19</f>
        <v>600</v>
      </c>
      <c r="O19" s="156"/>
      <c r="P19" s="153"/>
    </row>
    <row r="20" spans="1:16" ht="34.5" thickTop="1" thickBot="1">
      <c r="A20" s="54"/>
      <c r="B20" s="170"/>
      <c r="C20" s="167"/>
      <c r="D20" s="26" t="s">
        <v>147</v>
      </c>
      <c r="E20" s="176" t="s">
        <v>151</v>
      </c>
      <c r="F20" s="175"/>
      <c r="H20" s="195" t="str">
        <f>"X $"&amp;ROUND(E19,2)&amp;" ="</f>
        <v>X $0.3 =</v>
      </c>
      <c r="I20" s="197" t="s">
        <v>152</v>
      </c>
      <c r="J20" s="107"/>
      <c r="K20" s="192" t="str">
        <f>"X $"&amp;ROUND(E19,2)&amp;" ="</f>
        <v>X $0.3 =</v>
      </c>
      <c r="L20" s="188" t="s">
        <v>152</v>
      </c>
      <c r="M20" s="108"/>
      <c r="O20" s="156"/>
      <c r="P20" s="153"/>
    </row>
    <row r="21" spans="1:16" ht="3" customHeight="1" thickTop="1" thickBot="1">
      <c r="A21" s="40"/>
      <c r="B21" s="40"/>
      <c r="C21" s="168"/>
      <c r="D21" s="39"/>
      <c r="E21" s="28"/>
      <c r="F21" s="32"/>
      <c r="G21" s="32"/>
      <c r="H21" s="73"/>
      <c r="I21" s="74"/>
      <c r="J21" s="87"/>
      <c r="K21" s="190"/>
      <c r="L21" s="190"/>
      <c r="M21" s="72"/>
      <c r="O21" s="156"/>
      <c r="P21" s="153"/>
    </row>
    <row r="22" spans="1:16" ht="34.5" thickTop="1" thickBot="1">
      <c r="A22" s="52" t="s">
        <v>133</v>
      </c>
      <c r="B22" s="164">
        <f>+B19+B15+B12</f>
        <v>4500</v>
      </c>
      <c r="C22" s="167"/>
      <c r="H22" s="97"/>
      <c r="I22" s="98" t="s">
        <v>153</v>
      </c>
      <c r="J22" s="99">
        <f>+SUM(J11:J20)</f>
        <v>1000</v>
      </c>
      <c r="K22" s="100"/>
      <c r="L22" s="101" t="s">
        <v>153</v>
      </c>
      <c r="M22" s="102">
        <f>+SUM(M11:M20)</f>
        <v>3500</v>
      </c>
      <c r="O22" s="156"/>
      <c r="P22" s="153"/>
    </row>
    <row r="23" spans="1:16" ht="3" customHeight="1" thickTop="1" thickBot="1">
      <c r="A23" s="32"/>
      <c r="B23" s="40"/>
      <c r="C23" s="167"/>
      <c r="H23" s="89"/>
      <c r="I23" s="103"/>
      <c r="J23" s="104"/>
      <c r="K23" s="94"/>
      <c r="L23" s="105"/>
      <c r="M23" s="106"/>
      <c r="O23" s="156"/>
      <c r="P23" s="153"/>
    </row>
    <row r="24" spans="1:16" ht="24.95" customHeight="1" thickTop="1" thickBot="1">
      <c r="B24" s="257" t="s">
        <v>154</v>
      </c>
      <c r="C24" s="26"/>
      <c r="H24" s="89"/>
      <c r="I24" s="90" t="s">
        <v>155</v>
      </c>
      <c r="J24" s="234">
        <f>+H19</f>
        <v>1000</v>
      </c>
      <c r="K24" s="249"/>
      <c r="L24" s="243" t="s">
        <v>155</v>
      </c>
      <c r="M24" s="244">
        <f>+K19</f>
        <v>2000</v>
      </c>
      <c r="O24" s="156"/>
      <c r="P24" s="153"/>
    </row>
    <row r="25" spans="1:16" ht="34.5" thickTop="1" thickBot="1">
      <c r="C25" s="26"/>
      <c r="H25" s="91"/>
      <c r="I25" s="92" t="s">
        <v>142</v>
      </c>
      <c r="J25" s="147">
        <f>+J22/H19</f>
        <v>1</v>
      </c>
      <c r="K25" s="95"/>
      <c r="L25" s="96" t="s">
        <v>142</v>
      </c>
      <c r="M25" s="148">
        <f>+M22/K19</f>
        <v>1.75</v>
      </c>
      <c r="O25" s="157"/>
      <c r="P25" s="158"/>
    </row>
    <row r="26" spans="1:16" ht="21" thickTop="1"/>
  </sheetData>
  <mergeCells count="2">
    <mergeCell ref="D11:D12"/>
    <mergeCell ref="D15:D16"/>
  </mergeCells>
  <pageMargins left="0.45" right="0.45" top="1.75" bottom="0.75" header="0.3" footer="0.3"/>
  <pageSetup scale="50" orientation="landscape" horizontalDpi="360" verticalDpi="36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553EB7-FDE5-4790-8BAC-60852C47DFB4}">
  <sheetPr>
    <tabColor theme="9" tint="0.79998168889431442"/>
    <pageSetUpPr fitToPage="1"/>
  </sheetPr>
  <dimension ref="A1:P26"/>
  <sheetViews>
    <sheetView zoomScale="60" zoomScaleNormal="60" workbookViewId="0"/>
  </sheetViews>
  <sheetFormatPr defaultRowHeight="20.25"/>
  <cols>
    <col min="1" max="1" width="44.5703125" style="26" customWidth="1"/>
    <col min="2" max="2" width="16.7109375" style="26" customWidth="1"/>
    <col min="3" max="3" width="19.28515625" style="58" customWidth="1"/>
    <col min="4" max="4" width="22.7109375" style="26" customWidth="1"/>
    <col min="5" max="5" width="17" style="26" customWidth="1"/>
    <col min="6" max="6" width="10.7109375" style="26" customWidth="1"/>
    <col min="7" max="7" width="9.140625" style="26"/>
    <col min="8" max="8" width="16.7109375" style="26" customWidth="1"/>
    <col min="9" max="9" width="21.85546875" style="26" customWidth="1"/>
    <col min="10" max="10" width="18.5703125" style="26" customWidth="1"/>
    <col min="11" max="11" width="16.7109375" style="26" customWidth="1"/>
    <col min="12" max="12" width="21.85546875" style="26" customWidth="1"/>
    <col min="13" max="13" width="18.85546875" style="26" customWidth="1"/>
    <col min="14" max="14" width="35.42578125" style="26" customWidth="1"/>
    <col min="15" max="16" width="30.7109375" style="26" customWidth="1"/>
    <col min="17" max="253" width="9.140625" style="26"/>
    <col min="254" max="254" width="25.7109375" style="26" customWidth="1"/>
    <col min="255" max="255" width="31.7109375" style="26" customWidth="1"/>
    <col min="256" max="256" width="20.7109375" style="26" customWidth="1"/>
    <col min="257" max="257" width="9.140625" style="26"/>
    <col min="258" max="258" width="13.85546875" style="26" customWidth="1"/>
    <col min="259" max="259" width="10.7109375" style="26" customWidth="1"/>
    <col min="260" max="260" width="9.140625" style="26"/>
    <col min="261" max="261" width="21.140625" style="26" customWidth="1"/>
    <col min="262" max="262" width="9.140625" style="26"/>
    <col min="263" max="263" width="20.28515625" style="26" customWidth="1"/>
    <col min="264" max="264" width="32.7109375" style="26" customWidth="1"/>
    <col min="265" max="509" width="9.140625" style="26"/>
    <col min="510" max="510" width="25.7109375" style="26" customWidth="1"/>
    <col min="511" max="511" width="31.7109375" style="26" customWidth="1"/>
    <col min="512" max="512" width="20.7109375" style="26" customWidth="1"/>
    <col min="513" max="513" width="9.140625" style="26"/>
    <col min="514" max="514" width="13.85546875" style="26" customWidth="1"/>
    <col min="515" max="515" width="10.7109375" style="26" customWidth="1"/>
    <col min="516" max="516" width="9.140625" style="26"/>
    <col min="517" max="517" width="21.140625" style="26" customWidth="1"/>
    <col min="518" max="518" width="9.140625" style="26"/>
    <col min="519" max="519" width="20.28515625" style="26" customWidth="1"/>
    <col min="520" max="520" width="32.7109375" style="26" customWidth="1"/>
    <col min="521" max="765" width="9.140625" style="26"/>
    <col min="766" max="766" width="25.7109375" style="26" customWidth="1"/>
    <col min="767" max="767" width="31.7109375" style="26" customWidth="1"/>
    <col min="768" max="768" width="20.7109375" style="26" customWidth="1"/>
    <col min="769" max="769" width="9.140625" style="26"/>
    <col min="770" max="770" width="13.85546875" style="26" customWidth="1"/>
    <col min="771" max="771" width="10.7109375" style="26" customWidth="1"/>
    <col min="772" max="772" width="9.140625" style="26"/>
    <col min="773" max="773" width="21.140625" style="26" customWidth="1"/>
    <col min="774" max="774" width="9.140625" style="26"/>
    <col min="775" max="775" width="20.28515625" style="26" customWidth="1"/>
    <col min="776" max="776" width="32.7109375" style="26" customWidth="1"/>
    <col min="777" max="1021" width="9.140625" style="26"/>
    <col min="1022" max="1022" width="25.7109375" style="26" customWidth="1"/>
    <col min="1023" max="1023" width="31.7109375" style="26" customWidth="1"/>
    <col min="1024" max="1024" width="20.7109375" style="26" customWidth="1"/>
    <col min="1025" max="1025" width="9.140625" style="26"/>
    <col min="1026" max="1026" width="13.85546875" style="26" customWidth="1"/>
    <col min="1027" max="1027" width="10.7109375" style="26" customWidth="1"/>
    <col min="1028" max="1028" width="9.140625" style="26"/>
    <col min="1029" max="1029" width="21.140625" style="26" customWidth="1"/>
    <col min="1030" max="1030" width="9.140625" style="26"/>
    <col min="1031" max="1031" width="20.28515625" style="26" customWidth="1"/>
    <col min="1032" max="1032" width="32.7109375" style="26" customWidth="1"/>
    <col min="1033" max="1277" width="9.140625" style="26"/>
    <col min="1278" max="1278" width="25.7109375" style="26" customWidth="1"/>
    <col min="1279" max="1279" width="31.7109375" style="26" customWidth="1"/>
    <col min="1280" max="1280" width="20.7109375" style="26" customWidth="1"/>
    <col min="1281" max="1281" width="9.140625" style="26"/>
    <col min="1282" max="1282" width="13.85546875" style="26" customWidth="1"/>
    <col min="1283" max="1283" width="10.7109375" style="26" customWidth="1"/>
    <col min="1284" max="1284" width="9.140625" style="26"/>
    <col min="1285" max="1285" width="21.140625" style="26" customWidth="1"/>
    <col min="1286" max="1286" width="9.140625" style="26"/>
    <col min="1287" max="1287" width="20.28515625" style="26" customWidth="1"/>
    <col min="1288" max="1288" width="32.7109375" style="26" customWidth="1"/>
    <col min="1289" max="1533" width="9.140625" style="26"/>
    <col min="1534" max="1534" width="25.7109375" style="26" customWidth="1"/>
    <col min="1535" max="1535" width="31.7109375" style="26" customWidth="1"/>
    <col min="1536" max="1536" width="20.7109375" style="26" customWidth="1"/>
    <col min="1537" max="1537" width="9.140625" style="26"/>
    <col min="1538" max="1538" width="13.85546875" style="26" customWidth="1"/>
    <col min="1539" max="1539" width="10.7109375" style="26" customWidth="1"/>
    <col min="1540" max="1540" width="9.140625" style="26"/>
    <col min="1541" max="1541" width="21.140625" style="26" customWidth="1"/>
    <col min="1542" max="1542" width="9.140625" style="26"/>
    <col min="1543" max="1543" width="20.28515625" style="26" customWidth="1"/>
    <col min="1544" max="1544" width="32.7109375" style="26" customWidth="1"/>
    <col min="1545" max="1789" width="9.140625" style="26"/>
    <col min="1790" max="1790" width="25.7109375" style="26" customWidth="1"/>
    <col min="1791" max="1791" width="31.7109375" style="26" customWidth="1"/>
    <col min="1792" max="1792" width="20.7109375" style="26" customWidth="1"/>
    <col min="1793" max="1793" width="9.140625" style="26"/>
    <col min="1794" max="1794" width="13.85546875" style="26" customWidth="1"/>
    <col min="1795" max="1795" width="10.7109375" style="26" customWidth="1"/>
    <col min="1796" max="1796" width="9.140625" style="26"/>
    <col min="1797" max="1797" width="21.140625" style="26" customWidth="1"/>
    <col min="1798" max="1798" width="9.140625" style="26"/>
    <col min="1799" max="1799" width="20.28515625" style="26" customWidth="1"/>
    <col min="1800" max="1800" width="32.7109375" style="26" customWidth="1"/>
    <col min="1801" max="2045" width="9.140625" style="26"/>
    <col min="2046" max="2046" width="25.7109375" style="26" customWidth="1"/>
    <col min="2047" max="2047" width="31.7109375" style="26" customWidth="1"/>
    <col min="2048" max="2048" width="20.7109375" style="26" customWidth="1"/>
    <col min="2049" max="2049" width="9.140625" style="26"/>
    <col min="2050" max="2050" width="13.85546875" style="26" customWidth="1"/>
    <col min="2051" max="2051" width="10.7109375" style="26" customWidth="1"/>
    <col min="2052" max="2052" width="9.140625" style="26"/>
    <col min="2053" max="2053" width="21.140625" style="26" customWidth="1"/>
    <col min="2054" max="2054" width="9.140625" style="26"/>
    <col min="2055" max="2055" width="20.28515625" style="26" customWidth="1"/>
    <col min="2056" max="2056" width="32.7109375" style="26" customWidth="1"/>
    <col min="2057" max="2301" width="9.140625" style="26"/>
    <col min="2302" max="2302" width="25.7109375" style="26" customWidth="1"/>
    <col min="2303" max="2303" width="31.7109375" style="26" customWidth="1"/>
    <col min="2304" max="2304" width="20.7109375" style="26" customWidth="1"/>
    <col min="2305" max="2305" width="9.140625" style="26"/>
    <col min="2306" max="2306" width="13.85546875" style="26" customWidth="1"/>
    <col min="2307" max="2307" width="10.7109375" style="26" customWidth="1"/>
    <col min="2308" max="2308" width="9.140625" style="26"/>
    <col min="2309" max="2309" width="21.140625" style="26" customWidth="1"/>
    <col min="2310" max="2310" width="9.140625" style="26"/>
    <col min="2311" max="2311" width="20.28515625" style="26" customWidth="1"/>
    <col min="2312" max="2312" width="32.7109375" style="26" customWidth="1"/>
    <col min="2313" max="2557" width="9.140625" style="26"/>
    <col min="2558" max="2558" width="25.7109375" style="26" customWidth="1"/>
    <col min="2559" max="2559" width="31.7109375" style="26" customWidth="1"/>
    <col min="2560" max="2560" width="20.7109375" style="26" customWidth="1"/>
    <col min="2561" max="2561" width="9.140625" style="26"/>
    <col min="2562" max="2562" width="13.85546875" style="26" customWidth="1"/>
    <col min="2563" max="2563" width="10.7109375" style="26" customWidth="1"/>
    <col min="2564" max="2564" width="9.140625" style="26"/>
    <col min="2565" max="2565" width="21.140625" style="26" customWidth="1"/>
    <col min="2566" max="2566" width="9.140625" style="26"/>
    <col min="2567" max="2567" width="20.28515625" style="26" customWidth="1"/>
    <col min="2568" max="2568" width="32.7109375" style="26" customWidth="1"/>
    <col min="2569" max="2813" width="9.140625" style="26"/>
    <col min="2814" max="2814" width="25.7109375" style="26" customWidth="1"/>
    <col min="2815" max="2815" width="31.7109375" style="26" customWidth="1"/>
    <col min="2816" max="2816" width="20.7109375" style="26" customWidth="1"/>
    <col min="2817" max="2817" width="9.140625" style="26"/>
    <col min="2818" max="2818" width="13.85546875" style="26" customWidth="1"/>
    <col min="2819" max="2819" width="10.7109375" style="26" customWidth="1"/>
    <col min="2820" max="2820" width="9.140625" style="26"/>
    <col min="2821" max="2821" width="21.140625" style="26" customWidth="1"/>
    <col min="2822" max="2822" width="9.140625" style="26"/>
    <col min="2823" max="2823" width="20.28515625" style="26" customWidth="1"/>
    <col min="2824" max="2824" width="32.7109375" style="26" customWidth="1"/>
    <col min="2825" max="3069" width="9.140625" style="26"/>
    <col min="3070" max="3070" width="25.7109375" style="26" customWidth="1"/>
    <col min="3071" max="3071" width="31.7109375" style="26" customWidth="1"/>
    <col min="3072" max="3072" width="20.7109375" style="26" customWidth="1"/>
    <col min="3073" max="3073" width="9.140625" style="26"/>
    <col min="3074" max="3074" width="13.85546875" style="26" customWidth="1"/>
    <col min="3075" max="3075" width="10.7109375" style="26" customWidth="1"/>
    <col min="3076" max="3076" width="9.140625" style="26"/>
    <col min="3077" max="3077" width="21.140625" style="26" customWidth="1"/>
    <col min="3078" max="3078" width="9.140625" style="26"/>
    <col min="3079" max="3079" width="20.28515625" style="26" customWidth="1"/>
    <col min="3080" max="3080" width="32.7109375" style="26" customWidth="1"/>
    <col min="3081" max="3325" width="9.140625" style="26"/>
    <col min="3326" max="3326" width="25.7109375" style="26" customWidth="1"/>
    <col min="3327" max="3327" width="31.7109375" style="26" customWidth="1"/>
    <col min="3328" max="3328" width="20.7109375" style="26" customWidth="1"/>
    <col min="3329" max="3329" width="9.140625" style="26"/>
    <col min="3330" max="3330" width="13.85546875" style="26" customWidth="1"/>
    <col min="3331" max="3331" width="10.7109375" style="26" customWidth="1"/>
    <col min="3332" max="3332" width="9.140625" style="26"/>
    <col min="3333" max="3333" width="21.140625" style="26" customWidth="1"/>
    <col min="3334" max="3334" width="9.140625" style="26"/>
    <col min="3335" max="3335" width="20.28515625" style="26" customWidth="1"/>
    <col min="3336" max="3336" width="32.7109375" style="26" customWidth="1"/>
    <col min="3337" max="3581" width="9.140625" style="26"/>
    <col min="3582" max="3582" width="25.7109375" style="26" customWidth="1"/>
    <col min="3583" max="3583" width="31.7109375" style="26" customWidth="1"/>
    <col min="3584" max="3584" width="20.7109375" style="26" customWidth="1"/>
    <col min="3585" max="3585" width="9.140625" style="26"/>
    <col min="3586" max="3586" width="13.85546875" style="26" customWidth="1"/>
    <col min="3587" max="3587" width="10.7109375" style="26" customWidth="1"/>
    <col min="3588" max="3588" width="9.140625" style="26"/>
    <col min="3589" max="3589" width="21.140625" style="26" customWidth="1"/>
    <col min="3590" max="3590" width="9.140625" style="26"/>
    <col min="3591" max="3591" width="20.28515625" style="26" customWidth="1"/>
    <col min="3592" max="3592" width="32.7109375" style="26" customWidth="1"/>
    <col min="3593" max="3837" width="9.140625" style="26"/>
    <col min="3838" max="3838" width="25.7109375" style="26" customWidth="1"/>
    <col min="3839" max="3839" width="31.7109375" style="26" customWidth="1"/>
    <col min="3840" max="3840" width="20.7109375" style="26" customWidth="1"/>
    <col min="3841" max="3841" width="9.140625" style="26"/>
    <col min="3842" max="3842" width="13.85546875" style="26" customWidth="1"/>
    <col min="3843" max="3843" width="10.7109375" style="26" customWidth="1"/>
    <col min="3844" max="3844" width="9.140625" style="26"/>
    <col min="3845" max="3845" width="21.140625" style="26" customWidth="1"/>
    <col min="3846" max="3846" width="9.140625" style="26"/>
    <col min="3847" max="3847" width="20.28515625" style="26" customWidth="1"/>
    <col min="3848" max="3848" width="32.7109375" style="26" customWidth="1"/>
    <col min="3849" max="4093" width="9.140625" style="26"/>
    <col min="4094" max="4094" width="25.7109375" style="26" customWidth="1"/>
    <col min="4095" max="4095" width="31.7109375" style="26" customWidth="1"/>
    <col min="4096" max="4096" width="20.7109375" style="26" customWidth="1"/>
    <col min="4097" max="4097" width="9.140625" style="26"/>
    <col min="4098" max="4098" width="13.85546875" style="26" customWidth="1"/>
    <col min="4099" max="4099" width="10.7109375" style="26" customWidth="1"/>
    <col min="4100" max="4100" width="9.140625" style="26"/>
    <col min="4101" max="4101" width="21.140625" style="26" customWidth="1"/>
    <col min="4102" max="4102" width="9.140625" style="26"/>
    <col min="4103" max="4103" width="20.28515625" style="26" customWidth="1"/>
    <col min="4104" max="4104" width="32.7109375" style="26" customWidth="1"/>
    <col min="4105" max="4349" width="9.140625" style="26"/>
    <col min="4350" max="4350" width="25.7109375" style="26" customWidth="1"/>
    <col min="4351" max="4351" width="31.7109375" style="26" customWidth="1"/>
    <col min="4352" max="4352" width="20.7109375" style="26" customWidth="1"/>
    <col min="4353" max="4353" width="9.140625" style="26"/>
    <col min="4354" max="4354" width="13.85546875" style="26" customWidth="1"/>
    <col min="4355" max="4355" width="10.7109375" style="26" customWidth="1"/>
    <col min="4356" max="4356" width="9.140625" style="26"/>
    <col min="4357" max="4357" width="21.140625" style="26" customWidth="1"/>
    <col min="4358" max="4358" width="9.140625" style="26"/>
    <col min="4359" max="4359" width="20.28515625" style="26" customWidth="1"/>
    <col min="4360" max="4360" width="32.7109375" style="26" customWidth="1"/>
    <col min="4361" max="4605" width="9.140625" style="26"/>
    <col min="4606" max="4606" width="25.7109375" style="26" customWidth="1"/>
    <col min="4607" max="4607" width="31.7109375" style="26" customWidth="1"/>
    <col min="4608" max="4608" width="20.7109375" style="26" customWidth="1"/>
    <col min="4609" max="4609" width="9.140625" style="26"/>
    <col min="4610" max="4610" width="13.85546875" style="26" customWidth="1"/>
    <col min="4611" max="4611" width="10.7109375" style="26" customWidth="1"/>
    <col min="4612" max="4612" width="9.140625" style="26"/>
    <col min="4613" max="4613" width="21.140625" style="26" customWidth="1"/>
    <col min="4614" max="4614" width="9.140625" style="26"/>
    <col min="4615" max="4615" width="20.28515625" style="26" customWidth="1"/>
    <col min="4616" max="4616" width="32.7109375" style="26" customWidth="1"/>
    <col min="4617" max="4861" width="9.140625" style="26"/>
    <col min="4862" max="4862" width="25.7109375" style="26" customWidth="1"/>
    <col min="4863" max="4863" width="31.7109375" style="26" customWidth="1"/>
    <col min="4864" max="4864" width="20.7109375" style="26" customWidth="1"/>
    <col min="4865" max="4865" width="9.140625" style="26"/>
    <col min="4866" max="4866" width="13.85546875" style="26" customWidth="1"/>
    <col min="4867" max="4867" width="10.7109375" style="26" customWidth="1"/>
    <col min="4868" max="4868" width="9.140625" style="26"/>
    <col min="4869" max="4869" width="21.140625" style="26" customWidth="1"/>
    <col min="4870" max="4870" width="9.140625" style="26"/>
    <col min="4871" max="4871" width="20.28515625" style="26" customWidth="1"/>
    <col min="4872" max="4872" width="32.7109375" style="26" customWidth="1"/>
    <col min="4873" max="5117" width="9.140625" style="26"/>
    <col min="5118" max="5118" width="25.7109375" style="26" customWidth="1"/>
    <col min="5119" max="5119" width="31.7109375" style="26" customWidth="1"/>
    <col min="5120" max="5120" width="20.7109375" style="26" customWidth="1"/>
    <col min="5121" max="5121" width="9.140625" style="26"/>
    <col min="5122" max="5122" width="13.85546875" style="26" customWidth="1"/>
    <col min="5123" max="5123" width="10.7109375" style="26" customWidth="1"/>
    <col min="5124" max="5124" width="9.140625" style="26"/>
    <col min="5125" max="5125" width="21.140625" style="26" customWidth="1"/>
    <col min="5126" max="5126" width="9.140625" style="26"/>
    <col min="5127" max="5127" width="20.28515625" style="26" customWidth="1"/>
    <col min="5128" max="5128" width="32.7109375" style="26" customWidth="1"/>
    <col min="5129" max="5373" width="9.140625" style="26"/>
    <col min="5374" max="5374" width="25.7109375" style="26" customWidth="1"/>
    <col min="5375" max="5375" width="31.7109375" style="26" customWidth="1"/>
    <col min="5376" max="5376" width="20.7109375" style="26" customWidth="1"/>
    <col min="5377" max="5377" width="9.140625" style="26"/>
    <col min="5378" max="5378" width="13.85546875" style="26" customWidth="1"/>
    <col min="5379" max="5379" width="10.7109375" style="26" customWidth="1"/>
    <col min="5380" max="5380" width="9.140625" style="26"/>
    <col min="5381" max="5381" width="21.140625" style="26" customWidth="1"/>
    <col min="5382" max="5382" width="9.140625" style="26"/>
    <col min="5383" max="5383" width="20.28515625" style="26" customWidth="1"/>
    <col min="5384" max="5384" width="32.7109375" style="26" customWidth="1"/>
    <col min="5385" max="5629" width="9.140625" style="26"/>
    <col min="5630" max="5630" width="25.7109375" style="26" customWidth="1"/>
    <col min="5631" max="5631" width="31.7109375" style="26" customWidth="1"/>
    <col min="5632" max="5632" width="20.7109375" style="26" customWidth="1"/>
    <col min="5633" max="5633" width="9.140625" style="26"/>
    <col min="5634" max="5634" width="13.85546875" style="26" customWidth="1"/>
    <col min="5635" max="5635" width="10.7109375" style="26" customWidth="1"/>
    <col min="5636" max="5636" width="9.140625" style="26"/>
    <col min="5637" max="5637" width="21.140625" style="26" customWidth="1"/>
    <col min="5638" max="5638" width="9.140625" style="26"/>
    <col min="5639" max="5639" width="20.28515625" style="26" customWidth="1"/>
    <col min="5640" max="5640" width="32.7109375" style="26" customWidth="1"/>
    <col min="5641" max="5885" width="9.140625" style="26"/>
    <col min="5886" max="5886" width="25.7109375" style="26" customWidth="1"/>
    <col min="5887" max="5887" width="31.7109375" style="26" customWidth="1"/>
    <col min="5888" max="5888" width="20.7109375" style="26" customWidth="1"/>
    <col min="5889" max="5889" width="9.140625" style="26"/>
    <col min="5890" max="5890" width="13.85546875" style="26" customWidth="1"/>
    <col min="5891" max="5891" width="10.7109375" style="26" customWidth="1"/>
    <col min="5892" max="5892" width="9.140625" style="26"/>
    <col min="5893" max="5893" width="21.140625" style="26" customWidth="1"/>
    <col min="5894" max="5894" width="9.140625" style="26"/>
    <col min="5895" max="5895" width="20.28515625" style="26" customWidth="1"/>
    <col min="5896" max="5896" width="32.7109375" style="26" customWidth="1"/>
    <col min="5897" max="6141" width="9.140625" style="26"/>
    <col min="6142" max="6142" width="25.7109375" style="26" customWidth="1"/>
    <col min="6143" max="6143" width="31.7109375" style="26" customWidth="1"/>
    <col min="6144" max="6144" width="20.7109375" style="26" customWidth="1"/>
    <col min="6145" max="6145" width="9.140625" style="26"/>
    <col min="6146" max="6146" width="13.85546875" style="26" customWidth="1"/>
    <col min="6147" max="6147" width="10.7109375" style="26" customWidth="1"/>
    <col min="6148" max="6148" width="9.140625" style="26"/>
    <col min="6149" max="6149" width="21.140625" style="26" customWidth="1"/>
    <col min="6150" max="6150" width="9.140625" style="26"/>
    <col min="6151" max="6151" width="20.28515625" style="26" customWidth="1"/>
    <col min="6152" max="6152" width="32.7109375" style="26" customWidth="1"/>
    <col min="6153" max="6397" width="9.140625" style="26"/>
    <col min="6398" max="6398" width="25.7109375" style="26" customWidth="1"/>
    <col min="6399" max="6399" width="31.7109375" style="26" customWidth="1"/>
    <col min="6400" max="6400" width="20.7109375" style="26" customWidth="1"/>
    <col min="6401" max="6401" width="9.140625" style="26"/>
    <col min="6402" max="6402" width="13.85546875" style="26" customWidth="1"/>
    <col min="6403" max="6403" width="10.7109375" style="26" customWidth="1"/>
    <col min="6404" max="6404" width="9.140625" style="26"/>
    <col min="6405" max="6405" width="21.140625" style="26" customWidth="1"/>
    <col min="6406" max="6406" width="9.140625" style="26"/>
    <col min="6407" max="6407" width="20.28515625" style="26" customWidth="1"/>
    <col min="6408" max="6408" width="32.7109375" style="26" customWidth="1"/>
    <col min="6409" max="6653" width="9.140625" style="26"/>
    <col min="6654" max="6654" width="25.7109375" style="26" customWidth="1"/>
    <col min="6655" max="6655" width="31.7109375" style="26" customWidth="1"/>
    <col min="6656" max="6656" width="20.7109375" style="26" customWidth="1"/>
    <col min="6657" max="6657" width="9.140625" style="26"/>
    <col min="6658" max="6658" width="13.85546875" style="26" customWidth="1"/>
    <col min="6659" max="6659" width="10.7109375" style="26" customWidth="1"/>
    <col min="6660" max="6660" width="9.140625" style="26"/>
    <col min="6661" max="6661" width="21.140625" style="26" customWidth="1"/>
    <col min="6662" max="6662" width="9.140625" style="26"/>
    <col min="6663" max="6663" width="20.28515625" style="26" customWidth="1"/>
    <col min="6664" max="6664" width="32.7109375" style="26" customWidth="1"/>
    <col min="6665" max="6909" width="9.140625" style="26"/>
    <col min="6910" max="6910" width="25.7109375" style="26" customWidth="1"/>
    <col min="6911" max="6911" width="31.7109375" style="26" customWidth="1"/>
    <col min="6912" max="6912" width="20.7109375" style="26" customWidth="1"/>
    <col min="6913" max="6913" width="9.140625" style="26"/>
    <col min="6914" max="6914" width="13.85546875" style="26" customWidth="1"/>
    <col min="6915" max="6915" width="10.7109375" style="26" customWidth="1"/>
    <col min="6916" max="6916" width="9.140625" style="26"/>
    <col min="6917" max="6917" width="21.140625" style="26" customWidth="1"/>
    <col min="6918" max="6918" width="9.140625" style="26"/>
    <col min="6919" max="6919" width="20.28515625" style="26" customWidth="1"/>
    <col min="6920" max="6920" width="32.7109375" style="26" customWidth="1"/>
    <col min="6921" max="7165" width="9.140625" style="26"/>
    <col min="7166" max="7166" width="25.7109375" style="26" customWidth="1"/>
    <col min="7167" max="7167" width="31.7109375" style="26" customWidth="1"/>
    <col min="7168" max="7168" width="20.7109375" style="26" customWidth="1"/>
    <col min="7169" max="7169" width="9.140625" style="26"/>
    <col min="7170" max="7170" width="13.85546875" style="26" customWidth="1"/>
    <col min="7171" max="7171" width="10.7109375" style="26" customWidth="1"/>
    <col min="7172" max="7172" width="9.140625" style="26"/>
    <col min="7173" max="7173" width="21.140625" style="26" customWidth="1"/>
    <col min="7174" max="7174" width="9.140625" style="26"/>
    <col min="7175" max="7175" width="20.28515625" style="26" customWidth="1"/>
    <col min="7176" max="7176" width="32.7109375" style="26" customWidth="1"/>
    <col min="7177" max="7421" width="9.140625" style="26"/>
    <col min="7422" max="7422" width="25.7109375" style="26" customWidth="1"/>
    <col min="7423" max="7423" width="31.7109375" style="26" customWidth="1"/>
    <col min="7424" max="7424" width="20.7109375" style="26" customWidth="1"/>
    <col min="7425" max="7425" width="9.140625" style="26"/>
    <col min="7426" max="7426" width="13.85546875" style="26" customWidth="1"/>
    <col min="7427" max="7427" width="10.7109375" style="26" customWidth="1"/>
    <col min="7428" max="7428" width="9.140625" style="26"/>
    <col min="7429" max="7429" width="21.140625" style="26" customWidth="1"/>
    <col min="7430" max="7430" width="9.140625" style="26"/>
    <col min="7431" max="7431" width="20.28515625" style="26" customWidth="1"/>
    <col min="7432" max="7432" width="32.7109375" style="26" customWidth="1"/>
    <col min="7433" max="7677" width="9.140625" style="26"/>
    <col min="7678" max="7678" width="25.7109375" style="26" customWidth="1"/>
    <col min="7679" max="7679" width="31.7109375" style="26" customWidth="1"/>
    <col min="7680" max="7680" width="20.7109375" style="26" customWidth="1"/>
    <col min="7681" max="7681" width="9.140625" style="26"/>
    <col min="7682" max="7682" width="13.85546875" style="26" customWidth="1"/>
    <col min="7683" max="7683" width="10.7109375" style="26" customWidth="1"/>
    <col min="7684" max="7684" width="9.140625" style="26"/>
    <col min="7685" max="7685" width="21.140625" style="26" customWidth="1"/>
    <col min="7686" max="7686" width="9.140625" style="26"/>
    <col min="7687" max="7687" width="20.28515625" style="26" customWidth="1"/>
    <col min="7688" max="7688" width="32.7109375" style="26" customWidth="1"/>
    <col min="7689" max="7933" width="9.140625" style="26"/>
    <col min="7934" max="7934" width="25.7109375" style="26" customWidth="1"/>
    <col min="7935" max="7935" width="31.7109375" style="26" customWidth="1"/>
    <col min="7936" max="7936" width="20.7109375" style="26" customWidth="1"/>
    <col min="7937" max="7937" width="9.140625" style="26"/>
    <col min="7938" max="7938" width="13.85546875" style="26" customWidth="1"/>
    <col min="7939" max="7939" width="10.7109375" style="26" customWidth="1"/>
    <col min="7940" max="7940" width="9.140625" style="26"/>
    <col min="7941" max="7941" width="21.140625" style="26" customWidth="1"/>
    <col min="7942" max="7942" width="9.140625" style="26"/>
    <col min="7943" max="7943" width="20.28515625" style="26" customWidth="1"/>
    <col min="7944" max="7944" width="32.7109375" style="26" customWidth="1"/>
    <col min="7945" max="8189" width="9.140625" style="26"/>
    <col min="8190" max="8190" width="25.7109375" style="26" customWidth="1"/>
    <col min="8191" max="8191" width="31.7109375" style="26" customWidth="1"/>
    <col min="8192" max="8192" width="20.7109375" style="26" customWidth="1"/>
    <col min="8193" max="8193" width="9.140625" style="26"/>
    <col min="8194" max="8194" width="13.85546875" style="26" customWidth="1"/>
    <col min="8195" max="8195" width="10.7109375" style="26" customWidth="1"/>
    <col min="8196" max="8196" width="9.140625" style="26"/>
    <col min="8197" max="8197" width="21.140625" style="26" customWidth="1"/>
    <col min="8198" max="8198" width="9.140625" style="26"/>
    <col min="8199" max="8199" width="20.28515625" style="26" customWidth="1"/>
    <col min="8200" max="8200" width="32.7109375" style="26" customWidth="1"/>
    <col min="8201" max="8445" width="9.140625" style="26"/>
    <col min="8446" max="8446" width="25.7109375" style="26" customWidth="1"/>
    <col min="8447" max="8447" width="31.7109375" style="26" customWidth="1"/>
    <col min="8448" max="8448" width="20.7109375" style="26" customWidth="1"/>
    <col min="8449" max="8449" width="9.140625" style="26"/>
    <col min="8450" max="8450" width="13.85546875" style="26" customWidth="1"/>
    <col min="8451" max="8451" width="10.7109375" style="26" customWidth="1"/>
    <col min="8452" max="8452" width="9.140625" style="26"/>
    <col min="8453" max="8453" width="21.140625" style="26" customWidth="1"/>
    <col min="8454" max="8454" width="9.140625" style="26"/>
    <col min="8455" max="8455" width="20.28515625" style="26" customWidth="1"/>
    <col min="8456" max="8456" width="32.7109375" style="26" customWidth="1"/>
    <col min="8457" max="8701" width="9.140625" style="26"/>
    <col min="8702" max="8702" width="25.7109375" style="26" customWidth="1"/>
    <col min="8703" max="8703" width="31.7109375" style="26" customWidth="1"/>
    <col min="8704" max="8704" width="20.7109375" style="26" customWidth="1"/>
    <col min="8705" max="8705" width="9.140625" style="26"/>
    <col min="8706" max="8706" width="13.85546875" style="26" customWidth="1"/>
    <col min="8707" max="8707" width="10.7109375" style="26" customWidth="1"/>
    <col min="8708" max="8708" width="9.140625" style="26"/>
    <col min="8709" max="8709" width="21.140625" style="26" customWidth="1"/>
    <col min="8710" max="8710" width="9.140625" style="26"/>
    <col min="8711" max="8711" width="20.28515625" style="26" customWidth="1"/>
    <col min="8712" max="8712" width="32.7109375" style="26" customWidth="1"/>
    <col min="8713" max="8957" width="9.140625" style="26"/>
    <col min="8958" max="8958" width="25.7109375" style="26" customWidth="1"/>
    <col min="8959" max="8959" width="31.7109375" style="26" customWidth="1"/>
    <col min="8960" max="8960" width="20.7109375" style="26" customWidth="1"/>
    <col min="8961" max="8961" width="9.140625" style="26"/>
    <col min="8962" max="8962" width="13.85546875" style="26" customWidth="1"/>
    <col min="8963" max="8963" width="10.7109375" style="26" customWidth="1"/>
    <col min="8964" max="8964" width="9.140625" style="26"/>
    <col min="8965" max="8965" width="21.140625" style="26" customWidth="1"/>
    <col min="8966" max="8966" width="9.140625" style="26"/>
    <col min="8967" max="8967" width="20.28515625" style="26" customWidth="1"/>
    <col min="8968" max="8968" width="32.7109375" style="26" customWidth="1"/>
    <col min="8969" max="9213" width="9.140625" style="26"/>
    <col min="9214" max="9214" width="25.7109375" style="26" customWidth="1"/>
    <col min="9215" max="9215" width="31.7109375" style="26" customWidth="1"/>
    <col min="9216" max="9216" width="20.7109375" style="26" customWidth="1"/>
    <col min="9217" max="9217" width="9.140625" style="26"/>
    <col min="9218" max="9218" width="13.85546875" style="26" customWidth="1"/>
    <col min="9219" max="9219" width="10.7109375" style="26" customWidth="1"/>
    <col min="9220" max="9220" width="9.140625" style="26"/>
    <col min="9221" max="9221" width="21.140625" style="26" customWidth="1"/>
    <col min="9222" max="9222" width="9.140625" style="26"/>
    <col min="9223" max="9223" width="20.28515625" style="26" customWidth="1"/>
    <col min="9224" max="9224" width="32.7109375" style="26" customWidth="1"/>
    <col min="9225" max="9469" width="9.140625" style="26"/>
    <col min="9470" max="9470" width="25.7109375" style="26" customWidth="1"/>
    <col min="9471" max="9471" width="31.7109375" style="26" customWidth="1"/>
    <col min="9472" max="9472" width="20.7109375" style="26" customWidth="1"/>
    <col min="9473" max="9473" width="9.140625" style="26"/>
    <col min="9474" max="9474" width="13.85546875" style="26" customWidth="1"/>
    <col min="9475" max="9475" width="10.7109375" style="26" customWidth="1"/>
    <col min="9476" max="9476" width="9.140625" style="26"/>
    <col min="9477" max="9477" width="21.140625" style="26" customWidth="1"/>
    <col min="9478" max="9478" width="9.140625" style="26"/>
    <col min="9479" max="9479" width="20.28515625" style="26" customWidth="1"/>
    <col min="9480" max="9480" width="32.7109375" style="26" customWidth="1"/>
    <col min="9481" max="9725" width="9.140625" style="26"/>
    <col min="9726" max="9726" width="25.7109375" style="26" customWidth="1"/>
    <col min="9727" max="9727" width="31.7109375" style="26" customWidth="1"/>
    <col min="9728" max="9728" width="20.7109375" style="26" customWidth="1"/>
    <col min="9729" max="9729" width="9.140625" style="26"/>
    <col min="9730" max="9730" width="13.85546875" style="26" customWidth="1"/>
    <col min="9731" max="9731" width="10.7109375" style="26" customWidth="1"/>
    <col min="9732" max="9732" width="9.140625" style="26"/>
    <col min="9733" max="9733" width="21.140625" style="26" customWidth="1"/>
    <col min="9734" max="9734" width="9.140625" style="26"/>
    <col min="9735" max="9735" width="20.28515625" style="26" customWidth="1"/>
    <col min="9736" max="9736" width="32.7109375" style="26" customWidth="1"/>
    <col min="9737" max="9981" width="9.140625" style="26"/>
    <col min="9982" max="9982" width="25.7109375" style="26" customWidth="1"/>
    <col min="9983" max="9983" width="31.7109375" style="26" customWidth="1"/>
    <col min="9984" max="9984" width="20.7109375" style="26" customWidth="1"/>
    <col min="9985" max="9985" width="9.140625" style="26"/>
    <col min="9986" max="9986" width="13.85546875" style="26" customWidth="1"/>
    <col min="9987" max="9987" width="10.7109375" style="26" customWidth="1"/>
    <col min="9988" max="9988" width="9.140625" style="26"/>
    <col min="9989" max="9989" width="21.140625" style="26" customWidth="1"/>
    <col min="9990" max="9990" width="9.140625" style="26"/>
    <col min="9991" max="9991" width="20.28515625" style="26" customWidth="1"/>
    <col min="9992" max="9992" width="32.7109375" style="26" customWidth="1"/>
    <col min="9993" max="10237" width="9.140625" style="26"/>
    <col min="10238" max="10238" width="25.7109375" style="26" customWidth="1"/>
    <col min="10239" max="10239" width="31.7109375" style="26" customWidth="1"/>
    <col min="10240" max="10240" width="20.7109375" style="26" customWidth="1"/>
    <col min="10241" max="10241" width="9.140625" style="26"/>
    <col min="10242" max="10242" width="13.85546875" style="26" customWidth="1"/>
    <col min="10243" max="10243" width="10.7109375" style="26" customWidth="1"/>
    <col min="10244" max="10244" width="9.140625" style="26"/>
    <col min="10245" max="10245" width="21.140625" style="26" customWidth="1"/>
    <col min="10246" max="10246" width="9.140625" style="26"/>
    <col min="10247" max="10247" width="20.28515625" style="26" customWidth="1"/>
    <col min="10248" max="10248" width="32.7109375" style="26" customWidth="1"/>
    <col min="10249" max="10493" width="9.140625" style="26"/>
    <col min="10494" max="10494" width="25.7109375" style="26" customWidth="1"/>
    <col min="10495" max="10495" width="31.7109375" style="26" customWidth="1"/>
    <col min="10496" max="10496" width="20.7109375" style="26" customWidth="1"/>
    <col min="10497" max="10497" width="9.140625" style="26"/>
    <col min="10498" max="10498" width="13.85546875" style="26" customWidth="1"/>
    <col min="10499" max="10499" width="10.7109375" style="26" customWidth="1"/>
    <col min="10500" max="10500" width="9.140625" style="26"/>
    <col min="10501" max="10501" width="21.140625" style="26" customWidth="1"/>
    <col min="10502" max="10502" width="9.140625" style="26"/>
    <col min="10503" max="10503" width="20.28515625" style="26" customWidth="1"/>
    <col min="10504" max="10504" width="32.7109375" style="26" customWidth="1"/>
    <col min="10505" max="10749" width="9.140625" style="26"/>
    <col min="10750" max="10750" width="25.7109375" style="26" customWidth="1"/>
    <col min="10751" max="10751" width="31.7109375" style="26" customWidth="1"/>
    <col min="10752" max="10752" width="20.7109375" style="26" customWidth="1"/>
    <col min="10753" max="10753" width="9.140625" style="26"/>
    <col min="10754" max="10754" width="13.85546875" style="26" customWidth="1"/>
    <col min="10755" max="10755" width="10.7109375" style="26" customWidth="1"/>
    <col min="10756" max="10756" width="9.140625" style="26"/>
    <col min="10757" max="10757" width="21.140625" style="26" customWidth="1"/>
    <col min="10758" max="10758" width="9.140625" style="26"/>
    <col min="10759" max="10759" width="20.28515625" style="26" customWidth="1"/>
    <col min="10760" max="10760" width="32.7109375" style="26" customWidth="1"/>
    <col min="10761" max="11005" width="9.140625" style="26"/>
    <col min="11006" max="11006" width="25.7109375" style="26" customWidth="1"/>
    <col min="11007" max="11007" width="31.7109375" style="26" customWidth="1"/>
    <col min="11008" max="11008" width="20.7109375" style="26" customWidth="1"/>
    <col min="11009" max="11009" width="9.140625" style="26"/>
    <col min="11010" max="11010" width="13.85546875" style="26" customWidth="1"/>
    <col min="11011" max="11011" width="10.7109375" style="26" customWidth="1"/>
    <col min="11012" max="11012" width="9.140625" style="26"/>
    <col min="11013" max="11013" width="21.140625" style="26" customWidth="1"/>
    <col min="11014" max="11014" width="9.140625" style="26"/>
    <col min="11015" max="11015" width="20.28515625" style="26" customWidth="1"/>
    <col min="11016" max="11016" width="32.7109375" style="26" customWidth="1"/>
    <col min="11017" max="11261" width="9.140625" style="26"/>
    <col min="11262" max="11262" width="25.7109375" style="26" customWidth="1"/>
    <col min="11263" max="11263" width="31.7109375" style="26" customWidth="1"/>
    <col min="11264" max="11264" width="20.7109375" style="26" customWidth="1"/>
    <col min="11265" max="11265" width="9.140625" style="26"/>
    <col min="11266" max="11266" width="13.85546875" style="26" customWidth="1"/>
    <col min="11267" max="11267" width="10.7109375" style="26" customWidth="1"/>
    <col min="11268" max="11268" width="9.140625" style="26"/>
    <col min="11269" max="11269" width="21.140625" style="26" customWidth="1"/>
    <col min="11270" max="11270" width="9.140625" style="26"/>
    <col min="11271" max="11271" width="20.28515625" style="26" customWidth="1"/>
    <col min="11272" max="11272" width="32.7109375" style="26" customWidth="1"/>
    <col min="11273" max="11517" width="9.140625" style="26"/>
    <col min="11518" max="11518" width="25.7109375" style="26" customWidth="1"/>
    <col min="11519" max="11519" width="31.7109375" style="26" customWidth="1"/>
    <col min="11520" max="11520" width="20.7109375" style="26" customWidth="1"/>
    <col min="11521" max="11521" width="9.140625" style="26"/>
    <col min="11522" max="11522" width="13.85546875" style="26" customWidth="1"/>
    <col min="11523" max="11523" width="10.7109375" style="26" customWidth="1"/>
    <col min="11524" max="11524" width="9.140625" style="26"/>
    <col min="11525" max="11525" width="21.140625" style="26" customWidth="1"/>
    <col min="11526" max="11526" width="9.140625" style="26"/>
    <col min="11527" max="11527" width="20.28515625" style="26" customWidth="1"/>
    <col min="11528" max="11528" width="32.7109375" style="26" customWidth="1"/>
    <col min="11529" max="11773" width="9.140625" style="26"/>
    <col min="11774" max="11774" width="25.7109375" style="26" customWidth="1"/>
    <col min="11775" max="11775" width="31.7109375" style="26" customWidth="1"/>
    <col min="11776" max="11776" width="20.7109375" style="26" customWidth="1"/>
    <col min="11777" max="11777" width="9.140625" style="26"/>
    <col min="11778" max="11778" width="13.85546875" style="26" customWidth="1"/>
    <col min="11779" max="11779" width="10.7109375" style="26" customWidth="1"/>
    <col min="11780" max="11780" width="9.140625" style="26"/>
    <col min="11781" max="11781" width="21.140625" style="26" customWidth="1"/>
    <col min="11782" max="11782" width="9.140625" style="26"/>
    <col min="11783" max="11783" width="20.28515625" style="26" customWidth="1"/>
    <col min="11784" max="11784" width="32.7109375" style="26" customWidth="1"/>
    <col min="11785" max="12029" width="9.140625" style="26"/>
    <col min="12030" max="12030" width="25.7109375" style="26" customWidth="1"/>
    <col min="12031" max="12031" width="31.7109375" style="26" customWidth="1"/>
    <col min="12032" max="12032" width="20.7109375" style="26" customWidth="1"/>
    <col min="12033" max="12033" width="9.140625" style="26"/>
    <col min="12034" max="12034" width="13.85546875" style="26" customWidth="1"/>
    <col min="12035" max="12035" width="10.7109375" style="26" customWidth="1"/>
    <col min="12036" max="12036" width="9.140625" style="26"/>
    <col min="12037" max="12037" width="21.140625" style="26" customWidth="1"/>
    <col min="12038" max="12038" width="9.140625" style="26"/>
    <col min="12039" max="12039" width="20.28515625" style="26" customWidth="1"/>
    <col min="12040" max="12040" width="32.7109375" style="26" customWidth="1"/>
    <col min="12041" max="12285" width="9.140625" style="26"/>
    <col min="12286" max="12286" width="25.7109375" style="26" customWidth="1"/>
    <col min="12287" max="12287" width="31.7109375" style="26" customWidth="1"/>
    <col min="12288" max="12288" width="20.7109375" style="26" customWidth="1"/>
    <col min="12289" max="12289" width="9.140625" style="26"/>
    <col min="12290" max="12290" width="13.85546875" style="26" customWidth="1"/>
    <col min="12291" max="12291" width="10.7109375" style="26" customWidth="1"/>
    <col min="12292" max="12292" width="9.140625" style="26"/>
    <col min="12293" max="12293" width="21.140625" style="26" customWidth="1"/>
    <col min="12294" max="12294" width="9.140625" style="26"/>
    <col min="12295" max="12295" width="20.28515625" style="26" customWidth="1"/>
    <col min="12296" max="12296" width="32.7109375" style="26" customWidth="1"/>
    <col min="12297" max="12541" width="9.140625" style="26"/>
    <col min="12542" max="12542" width="25.7109375" style="26" customWidth="1"/>
    <col min="12543" max="12543" width="31.7109375" style="26" customWidth="1"/>
    <col min="12544" max="12544" width="20.7109375" style="26" customWidth="1"/>
    <col min="12545" max="12545" width="9.140625" style="26"/>
    <col min="12546" max="12546" width="13.85546875" style="26" customWidth="1"/>
    <col min="12547" max="12547" width="10.7109375" style="26" customWidth="1"/>
    <col min="12548" max="12548" width="9.140625" style="26"/>
    <col min="12549" max="12549" width="21.140625" style="26" customWidth="1"/>
    <col min="12550" max="12550" width="9.140625" style="26"/>
    <col min="12551" max="12551" width="20.28515625" style="26" customWidth="1"/>
    <col min="12552" max="12552" width="32.7109375" style="26" customWidth="1"/>
    <col min="12553" max="12797" width="9.140625" style="26"/>
    <col min="12798" max="12798" width="25.7109375" style="26" customWidth="1"/>
    <col min="12799" max="12799" width="31.7109375" style="26" customWidth="1"/>
    <col min="12800" max="12800" width="20.7109375" style="26" customWidth="1"/>
    <col min="12801" max="12801" width="9.140625" style="26"/>
    <col min="12802" max="12802" width="13.85546875" style="26" customWidth="1"/>
    <col min="12803" max="12803" width="10.7109375" style="26" customWidth="1"/>
    <col min="12804" max="12804" width="9.140625" style="26"/>
    <col min="12805" max="12805" width="21.140625" style="26" customWidth="1"/>
    <col min="12806" max="12806" width="9.140625" style="26"/>
    <col min="12807" max="12807" width="20.28515625" style="26" customWidth="1"/>
    <col min="12808" max="12808" width="32.7109375" style="26" customWidth="1"/>
    <col min="12809" max="13053" width="9.140625" style="26"/>
    <col min="13054" max="13054" width="25.7109375" style="26" customWidth="1"/>
    <col min="13055" max="13055" width="31.7109375" style="26" customWidth="1"/>
    <col min="13056" max="13056" width="20.7109375" style="26" customWidth="1"/>
    <col min="13057" max="13057" width="9.140625" style="26"/>
    <col min="13058" max="13058" width="13.85546875" style="26" customWidth="1"/>
    <col min="13059" max="13059" width="10.7109375" style="26" customWidth="1"/>
    <col min="13060" max="13060" width="9.140625" style="26"/>
    <col min="13061" max="13061" width="21.140625" style="26" customWidth="1"/>
    <col min="13062" max="13062" width="9.140625" style="26"/>
    <col min="13063" max="13063" width="20.28515625" style="26" customWidth="1"/>
    <col min="13064" max="13064" width="32.7109375" style="26" customWidth="1"/>
    <col min="13065" max="13309" width="9.140625" style="26"/>
    <col min="13310" max="13310" width="25.7109375" style="26" customWidth="1"/>
    <col min="13311" max="13311" width="31.7109375" style="26" customWidth="1"/>
    <col min="13312" max="13312" width="20.7109375" style="26" customWidth="1"/>
    <col min="13313" max="13313" width="9.140625" style="26"/>
    <col min="13314" max="13314" width="13.85546875" style="26" customWidth="1"/>
    <col min="13315" max="13315" width="10.7109375" style="26" customWidth="1"/>
    <col min="13316" max="13316" width="9.140625" style="26"/>
    <col min="13317" max="13317" width="21.140625" style="26" customWidth="1"/>
    <col min="13318" max="13318" width="9.140625" style="26"/>
    <col min="13319" max="13319" width="20.28515625" style="26" customWidth="1"/>
    <col min="13320" max="13320" width="32.7109375" style="26" customWidth="1"/>
    <col min="13321" max="13565" width="9.140625" style="26"/>
    <col min="13566" max="13566" width="25.7109375" style="26" customWidth="1"/>
    <col min="13567" max="13567" width="31.7109375" style="26" customWidth="1"/>
    <col min="13568" max="13568" width="20.7109375" style="26" customWidth="1"/>
    <col min="13569" max="13569" width="9.140625" style="26"/>
    <col min="13570" max="13570" width="13.85546875" style="26" customWidth="1"/>
    <col min="13571" max="13571" width="10.7109375" style="26" customWidth="1"/>
    <col min="13572" max="13572" width="9.140625" style="26"/>
    <col min="13573" max="13573" width="21.140625" style="26" customWidth="1"/>
    <col min="13574" max="13574" width="9.140625" style="26"/>
    <col min="13575" max="13575" width="20.28515625" style="26" customWidth="1"/>
    <col min="13576" max="13576" width="32.7109375" style="26" customWidth="1"/>
    <col min="13577" max="13821" width="9.140625" style="26"/>
    <col min="13822" max="13822" width="25.7109375" style="26" customWidth="1"/>
    <col min="13823" max="13823" width="31.7109375" style="26" customWidth="1"/>
    <col min="13824" max="13824" width="20.7109375" style="26" customWidth="1"/>
    <col min="13825" max="13825" width="9.140625" style="26"/>
    <col min="13826" max="13826" width="13.85546875" style="26" customWidth="1"/>
    <col min="13827" max="13827" width="10.7109375" style="26" customWidth="1"/>
    <col min="13828" max="13828" width="9.140625" style="26"/>
    <col min="13829" max="13829" width="21.140625" style="26" customWidth="1"/>
    <col min="13830" max="13830" width="9.140625" style="26"/>
    <col min="13831" max="13831" width="20.28515625" style="26" customWidth="1"/>
    <col min="13832" max="13832" width="32.7109375" style="26" customWidth="1"/>
    <col min="13833" max="14077" width="9.140625" style="26"/>
    <col min="14078" max="14078" width="25.7109375" style="26" customWidth="1"/>
    <col min="14079" max="14079" width="31.7109375" style="26" customWidth="1"/>
    <col min="14080" max="14080" width="20.7109375" style="26" customWidth="1"/>
    <col min="14081" max="14081" width="9.140625" style="26"/>
    <col min="14082" max="14082" width="13.85546875" style="26" customWidth="1"/>
    <col min="14083" max="14083" width="10.7109375" style="26" customWidth="1"/>
    <col min="14084" max="14084" width="9.140625" style="26"/>
    <col min="14085" max="14085" width="21.140625" style="26" customWidth="1"/>
    <col min="14086" max="14086" width="9.140625" style="26"/>
    <col min="14087" max="14087" width="20.28515625" style="26" customWidth="1"/>
    <col min="14088" max="14088" width="32.7109375" style="26" customWidth="1"/>
    <col min="14089" max="14333" width="9.140625" style="26"/>
    <col min="14334" max="14334" width="25.7109375" style="26" customWidth="1"/>
    <col min="14335" max="14335" width="31.7109375" style="26" customWidth="1"/>
    <col min="14336" max="14336" width="20.7109375" style="26" customWidth="1"/>
    <col min="14337" max="14337" width="9.140625" style="26"/>
    <col min="14338" max="14338" width="13.85546875" style="26" customWidth="1"/>
    <col min="14339" max="14339" width="10.7109375" style="26" customWidth="1"/>
    <col min="14340" max="14340" width="9.140625" style="26"/>
    <col min="14341" max="14341" width="21.140625" style="26" customWidth="1"/>
    <col min="14342" max="14342" width="9.140625" style="26"/>
    <col min="14343" max="14343" width="20.28515625" style="26" customWidth="1"/>
    <col min="14344" max="14344" width="32.7109375" style="26" customWidth="1"/>
    <col min="14345" max="14589" width="9.140625" style="26"/>
    <col min="14590" max="14590" width="25.7109375" style="26" customWidth="1"/>
    <col min="14591" max="14591" width="31.7109375" style="26" customWidth="1"/>
    <col min="14592" max="14592" width="20.7109375" style="26" customWidth="1"/>
    <col min="14593" max="14593" width="9.140625" style="26"/>
    <col min="14594" max="14594" width="13.85546875" style="26" customWidth="1"/>
    <col min="14595" max="14595" width="10.7109375" style="26" customWidth="1"/>
    <col min="14596" max="14596" width="9.140625" style="26"/>
    <col min="14597" max="14597" width="21.140625" style="26" customWidth="1"/>
    <col min="14598" max="14598" width="9.140625" style="26"/>
    <col min="14599" max="14599" width="20.28515625" style="26" customWidth="1"/>
    <col min="14600" max="14600" width="32.7109375" style="26" customWidth="1"/>
    <col min="14601" max="14845" width="9.140625" style="26"/>
    <col min="14846" max="14846" width="25.7109375" style="26" customWidth="1"/>
    <col min="14847" max="14847" width="31.7109375" style="26" customWidth="1"/>
    <col min="14848" max="14848" width="20.7109375" style="26" customWidth="1"/>
    <col min="14849" max="14849" width="9.140625" style="26"/>
    <col min="14850" max="14850" width="13.85546875" style="26" customWidth="1"/>
    <col min="14851" max="14851" width="10.7109375" style="26" customWidth="1"/>
    <col min="14852" max="14852" width="9.140625" style="26"/>
    <col min="14853" max="14853" width="21.140625" style="26" customWidth="1"/>
    <col min="14854" max="14854" width="9.140625" style="26"/>
    <col min="14855" max="14855" width="20.28515625" style="26" customWidth="1"/>
    <col min="14856" max="14856" width="32.7109375" style="26" customWidth="1"/>
    <col min="14857" max="15101" width="9.140625" style="26"/>
    <col min="15102" max="15102" width="25.7109375" style="26" customWidth="1"/>
    <col min="15103" max="15103" width="31.7109375" style="26" customWidth="1"/>
    <col min="15104" max="15104" width="20.7109375" style="26" customWidth="1"/>
    <col min="15105" max="15105" width="9.140625" style="26"/>
    <col min="15106" max="15106" width="13.85546875" style="26" customWidth="1"/>
    <col min="15107" max="15107" width="10.7109375" style="26" customWidth="1"/>
    <col min="15108" max="15108" width="9.140625" style="26"/>
    <col min="15109" max="15109" width="21.140625" style="26" customWidth="1"/>
    <col min="15110" max="15110" width="9.140625" style="26"/>
    <col min="15111" max="15111" width="20.28515625" style="26" customWidth="1"/>
    <col min="15112" max="15112" width="32.7109375" style="26" customWidth="1"/>
    <col min="15113" max="15357" width="9.140625" style="26"/>
    <col min="15358" max="15358" width="25.7109375" style="26" customWidth="1"/>
    <col min="15359" max="15359" width="31.7109375" style="26" customWidth="1"/>
    <col min="15360" max="15360" width="20.7109375" style="26" customWidth="1"/>
    <col min="15361" max="15361" width="9.140625" style="26"/>
    <col min="15362" max="15362" width="13.85546875" style="26" customWidth="1"/>
    <col min="15363" max="15363" width="10.7109375" style="26" customWidth="1"/>
    <col min="15364" max="15364" width="9.140625" style="26"/>
    <col min="15365" max="15365" width="21.140625" style="26" customWidth="1"/>
    <col min="15366" max="15366" width="9.140625" style="26"/>
    <col min="15367" max="15367" width="20.28515625" style="26" customWidth="1"/>
    <col min="15368" max="15368" width="32.7109375" style="26" customWidth="1"/>
    <col min="15369" max="15613" width="9.140625" style="26"/>
    <col min="15614" max="15614" width="25.7109375" style="26" customWidth="1"/>
    <col min="15615" max="15615" width="31.7109375" style="26" customWidth="1"/>
    <col min="15616" max="15616" width="20.7109375" style="26" customWidth="1"/>
    <col min="15617" max="15617" width="9.140625" style="26"/>
    <col min="15618" max="15618" width="13.85546875" style="26" customWidth="1"/>
    <col min="15619" max="15619" width="10.7109375" style="26" customWidth="1"/>
    <col min="15620" max="15620" width="9.140625" style="26"/>
    <col min="15621" max="15621" width="21.140625" style="26" customWidth="1"/>
    <col min="15622" max="15622" width="9.140625" style="26"/>
    <col min="15623" max="15623" width="20.28515625" style="26" customWidth="1"/>
    <col min="15624" max="15624" width="32.7109375" style="26" customWidth="1"/>
    <col min="15625" max="15869" width="9.140625" style="26"/>
    <col min="15870" max="15870" width="25.7109375" style="26" customWidth="1"/>
    <col min="15871" max="15871" width="31.7109375" style="26" customWidth="1"/>
    <col min="15872" max="15872" width="20.7109375" style="26" customWidth="1"/>
    <col min="15873" max="15873" width="9.140625" style="26"/>
    <col min="15874" max="15874" width="13.85546875" style="26" customWidth="1"/>
    <col min="15875" max="15875" width="10.7109375" style="26" customWidth="1"/>
    <col min="15876" max="15876" width="9.140625" style="26"/>
    <col min="15877" max="15877" width="21.140625" style="26" customWidth="1"/>
    <col min="15878" max="15878" width="9.140625" style="26"/>
    <col min="15879" max="15879" width="20.28515625" style="26" customWidth="1"/>
    <col min="15880" max="15880" width="32.7109375" style="26" customWidth="1"/>
    <col min="15881" max="16125" width="9.140625" style="26"/>
    <col min="16126" max="16126" width="25.7109375" style="26" customWidth="1"/>
    <col min="16127" max="16127" width="31.7109375" style="26" customWidth="1"/>
    <col min="16128" max="16128" width="20.7109375" style="26" customWidth="1"/>
    <col min="16129" max="16129" width="9.140625" style="26"/>
    <col min="16130" max="16130" width="13.85546875" style="26" customWidth="1"/>
    <col min="16131" max="16131" width="10.7109375" style="26" customWidth="1"/>
    <col min="16132" max="16132" width="9.140625" style="26"/>
    <col min="16133" max="16133" width="21.140625" style="26" customWidth="1"/>
    <col min="16134" max="16134" width="9.140625" style="26"/>
    <col min="16135" max="16135" width="20.28515625" style="26" customWidth="1"/>
    <col min="16136" max="16136" width="32.7109375" style="26" customWidth="1"/>
    <col min="16137" max="16384" width="9.140625" style="26"/>
  </cols>
  <sheetData>
    <row r="1" spans="1:16" ht="36.75" customHeight="1" thickTop="1">
      <c r="A1" s="34" t="s">
        <v>156</v>
      </c>
      <c r="B1" s="245" t="s">
        <v>117</v>
      </c>
      <c r="C1" s="246" t="s">
        <v>118</v>
      </c>
      <c r="D1" s="33"/>
      <c r="E1" s="30" t="s">
        <v>119</v>
      </c>
      <c r="H1" s="75"/>
      <c r="I1" s="76"/>
      <c r="J1" s="77" t="str">
        <f>+H2</f>
        <v>Plain</v>
      </c>
      <c r="K1" s="61"/>
      <c r="L1" s="62"/>
      <c r="M1" s="63" t="str">
        <f>+K2</f>
        <v>Specialty</v>
      </c>
      <c r="O1" s="150"/>
      <c r="P1" s="151"/>
    </row>
    <row r="2" spans="1:16" ht="28.5" customHeight="1" thickBot="1">
      <c r="A2" s="326" t="s">
        <v>157</v>
      </c>
      <c r="B2" s="245" t="s">
        <v>121</v>
      </c>
      <c r="C2" s="246" t="s">
        <v>122</v>
      </c>
      <c r="D2" s="35"/>
      <c r="E2" s="30" t="s">
        <v>123</v>
      </c>
      <c r="H2" s="247" t="str">
        <f>+Coffee!F7</f>
        <v>Plain</v>
      </c>
      <c r="I2" s="76"/>
      <c r="J2" s="79" t="s">
        <v>124</v>
      </c>
      <c r="K2" s="248" t="str">
        <f>+Coffee!H7</f>
        <v>Specialty</v>
      </c>
      <c r="L2" s="62"/>
      <c r="M2" s="65" t="s">
        <v>124</v>
      </c>
      <c r="O2" s="289" t="str">
        <f>+H2</f>
        <v>Plain</v>
      </c>
      <c r="P2" s="288" t="str">
        <f>+K2</f>
        <v>Specialty</v>
      </c>
    </row>
    <row r="3" spans="1:16" ht="29.1" customHeight="1" thickTop="1" thickBot="1">
      <c r="A3" s="34"/>
      <c r="B3" s="245" t="s">
        <v>126</v>
      </c>
      <c r="C3" s="246" t="s">
        <v>127</v>
      </c>
      <c r="D3" s="35"/>
      <c r="E3" s="36" t="s">
        <v>128</v>
      </c>
      <c r="F3" s="26" t="s">
        <v>129</v>
      </c>
      <c r="H3" s="78"/>
      <c r="I3" s="76"/>
      <c r="J3" s="80" t="s">
        <v>130</v>
      </c>
      <c r="K3" s="64"/>
      <c r="L3" s="62"/>
      <c r="M3" s="66" t="s">
        <v>130</v>
      </c>
      <c r="N3" s="293" t="s">
        <v>131</v>
      </c>
      <c r="O3" s="152"/>
      <c r="P3" s="153"/>
    </row>
    <row r="4" spans="1:16" ht="7.5" hidden="1" customHeight="1" thickTop="1" thickBot="1">
      <c r="A4" s="37"/>
      <c r="B4" s="38"/>
      <c r="C4" s="59"/>
      <c r="D4" s="39"/>
      <c r="E4" s="40"/>
      <c r="F4" s="39"/>
      <c r="G4" s="32"/>
      <c r="H4" s="81"/>
      <c r="I4" s="82"/>
      <c r="J4" s="83"/>
      <c r="K4" s="67"/>
      <c r="L4" s="68"/>
      <c r="M4" s="69"/>
      <c r="O4" s="154"/>
      <c r="P4" s="153"/>
    </row>
    <row r="5" spans="1:16" ht="3" customHeight="1" thickTop="1" thickBot="1">
      <c r="A5" s="37"/>
      <c r="B5" s="37"/>
      <c r="C5" s="60"/>
      <c r="D5" s="37"/>
      <c r="E5" s="37"/>
      <c r="F5" s="37"/>
      <c r="G5" s="37"/>
      <c r="H5" s="84"/>
      <c r="I5" s="84"/>
      <c r="J5" s="84"/>
      <c r="K5" s="70"/>
      <c r="L5" s="70"/>
      <c r="M5" s="70"/>
      <c r="O5" s="155"/>
      <c r="P5" s="155"/>
    </row>
    <row r="6" spans="1:16" ht="31.5" thickTop="1" thickBot="1">
      <c r="A6" s="291" t="s">
        <v>132</v>
      </c>
      <c r="B6" s="292"/>
      <c r="C6" s="286"/>
      <c r="E6" s="301"/>
      <c r="F6" s="55" t="s">
        <v>129</v>
      </c>
      <c r="H6" s="300"/>
      <c r="I6" s="320" t="str">
        <f>+D7</f>
        <v>Allocatation</v>
      </c>
      <c r="J6" s="297"/>
      <c r="K6" s="300"/>
      <c r="L6" s="321" t="str">
        <f>+I6</f>
        <v>Allocatation</v>
      </c>
      <c r="M6" s="297"/>
      <c r="N6" s="27" t="s">
        <v>103</v>
      </c>
      <c r="O6" s="159">
        <f>+Coffee!F9</f>
        <v>2000</v>
      </c>
      <c r="P6" s="160">
        <f>+Coffee!H9</f>
        <v>8000</v>
      </c>
    </row>
    <row r="7" spans="1:16" ht="24.95" customHeight="1" thickTop="1" thickBot="1">
      <c r="A7" s="52" t="s">
        <v>133</v>
      </c>
      <c r="B7" s="303"/>
      <c r="C7" s="302"/>
      <c r="D7" s="318" t="s">
        <v>158</v>
      </c>
      <c r="E7" s="173" t="str">
        <f>+D7</f>
        <v>Allocatation</v>
      </c>
      <c r="F7" s="175"/>
      <c r="H7" s="228" t="str">
        <f>"X $"&amp;ROUND(E6,2)&amp;" ="</f>
        <v>X $0 =</v>
      </c>
      <c r="I7" s="229"/>
      <c r="J7" s="230"/>
      <c r="K7" s="238" t="str">
        <f>+H7</f>
        <v>X $0 =</v>
      </c>
      <c r="L7" s="239"/>
      <c r="M7" s="240"/>
      <c r="N7" s="27" t="s">
        <v>105</v>
      </c>
      <c r="O7" s="159">
        <f>+Coffee!F10</f>
        <v>750</v>
      </c>
      <c r="P7" s="160">
        <f>+Coffee!H10</f>
        <v>4000</v>
      </c>
    </row>
    <row r="8" spans="1:16" ht="32.1" customHeight="1" thickTop="1">
      <c r="A8" s="29"/>
      <c r="B8" s="166" t="s">
        <v>159</v>
      </c>
      <c r="C8" s="167"/>
      <c r="D8" s="319" t="s">
        <v>160</v>
      </c>
      <c r="E8" s="173" t="str">
        <f>+D8</f>
        <v>Base</v>
      </c>
      <c r="F8" s="55"/>
      <c r="H8" s="231" t="s">
        <v>143</v>
      </c>
      <c r="I8" s="229"/>
      <c r="J8" s="230"/>
      <c r="K8" s="241" t="s">
        <v>143</v>
      </c>
      <c r="L8" s="239"/>
      <c r="M8" s="240"/>
      <c r="N8" s="27" t="s">
        <v>138</v>
      </c>
      <c r="O8" s="296"/>
      <c r="P8" s="296"/>
    </row>
    <row r="9" spans="1:16" ht="30.75" thickBot="1">
      <c r="D9" s="31" t="s">
        <v>139</v>
      </c>
      <c r="E9" s="173"/>
      <c r="F9" s="55"/>
      <c r="H9" s="232"/>
      <c r="I9" s="233" t="s">
        <v>140</v>
      </c>
      <c r="J9" s="298"/>
      <c r="K9" s="242"/>
      <c r="L9" s="243" t="s">
        <v>140</v>
      </c>
      <c r="M9" s="298"/>
      <c r="N9" s="27" t="s">
        <v>141</v>
      </c>
      <c r="O9" s="159">
        <f>+O6-O7-O8</f>
        <v>1250</v>
      </c>
      <c r="P9" s="160">
        <f>+P6-P7-P8</f>
        <v>4000</v>
      </c>
    </row>
    <row r="10" spans="1:16" ht="34.5" thickTop="1" thickBot="1">
      <c r="A10" s="224"/>
      <c r="B10" s="224"/>
      <c r="E10" s="173"/>
      <c r="F10" s="55"/>
      <c r="H10" s="89"/>
      <c r="I10" s="202" t="s">
        <v>142</v>
      </c>
      <c r="J10" s="299"/>
      <c r="K10" s="180"/>
      <c r="L10" s="204" t="s">
        <v>142</v>
      </c>
      <c r="M10" s="299"/>
      <c r="O10" s="218"/>
      <c r="P10" s="219"/>
    </row>
    <row r="11" spans="1:16" ht="49.5" customHeight="1" thickTop="1" thickBot="1">
      <c r="A11" s="222" t="s">
        <v>37</v>
      </c>
      <c r="B11" s="223"/>
      <c r="C11" s="220"/>
      <c r="D11" s="339" t="s">
        <v>122</v>
      </c>
      <c r="E11" s="305"/>
      <c r="F11" s="209" t="s">
        <v>143</v>
      </c>
      <c r="G11" s="210"/>
      <c r="H11" s="309"/>
      <c r="I11" s="212" t="str">
        <f>+D11</f>
        <v>Cost Driver</v>
      </c>
      <c r="J11" s="313">
        <f>+H11*E11</f>
        <v>0</v>
      </c>
      <c r="K11" s="308"/>
      <c r="L11" s="214" t="str">
        <f>+I11</f>
        <v>Cost Driver</v>
      </c>
      <c r="M11" s="313"/>
      <c r="N11" s="215" t="s">
        <v>144</v>
      </c>
      <c r="O11" s="216"/>
      <c r="P11" s="217"/>
    </row>
    <row r="12" spans="1:16" ht="27" customHeight="1" thickTop="1" thickBot="1">
      <c r="A12" s="306" t="s">
        <v>161</v>
      </c>
      <c r="B12" s="304"/>
      <c r="C12" s="302"/>
      <c r="D12" s="340"/>
      <c r="E12" s="174" t="str">
        <f>+D11</f>
        <v>Cost Driver</v>
      </c>
      <c r="F12" s="175"/>
      <c r="H12" s="85" t="str">
        <f>"X $"&amp;ROUND(E11,2)&amp;" ="</f>
        <v>X $0 =</v>
      </c>
      <c r="I12" s="86"/>
      <c r="J12" s="251"/>
      <c r="K12" s="182" t="str">
        <f>+H12</f>
        <v>X $0 =</v>
      </c>
      <c r="L12" s="71"/>
      <c r="M12" s="255"/>
      <c r="N12" s="27" t="s">
        <v>103</v>
      </c>
      <c r="O12" s="159">
        <f>+O6</f>
        <v>2000</v>
      </c>
      <c r="P12" s="161">
        <f>+P6</f>
        <v>8000</v>
      </c>
    </row>
    <row r="13" spans="1:16" ht="35.25" thickTop="1" thickBot="1">
      <c r="A13" s="54"/>
      <c r="B13" s="166"/>
      <c r="C13" s="167"/>
      <c r="D13" s="26" t="s">
        <v>147</v>
      </c>
      <c r="E13" s="173"/>
      <c r="F13" s="55"/>
      <c r="H13" s="184" t="s">
        <v>143</v>
      </c>
      <c r="I13" s="86"/>
      <c r="J13" s="251"/>
      <c r="K13" s="183" t="str">
        <f>+H13</f>
        <v xml:space="preserve">per </v>
      </c>
      <c r="L13" s="71"/>
      <c r="M13" s="255"/>
      <c r="N13" s="27" t="s">
        <v>105</v>
      </c>
      <c r="O13" s="159">
        <f>+O7</f>
        <v>750</v>
      </c>
      <c r="P13" s="161">
        <f>+P7</f>
        <v>4000</v>
      </c>
    </row>
    <row r="14" spans="1:16" ht="3" customHeight="1" thickTop="1" thickBot="1">
      <c r="A14" s="56"/>
      <c r="B14" s="53"/>
      <c r="C14" s="171"/>
      <c r="D14" s="32"/>
      <c r="E14" s="41"/>
      <c r="F14" s="57"/>
      <c r="G14" s="32"/>
      <c r="H14" s="81"/>
      <c r="I14" s="82"/>
      <c r="J14" s="252"/>
      <c r="K14" s="67"/>
      <c r="L14" s="68"/>
      <c r="M14" s="256"/>
      <c r="N14" s="27" t="str">
        <f>+N8</f>
        <v>Indirect Cost</v>
      </c>
      <c r="O14" s="162">
        <f>+J22</f>
        <v>0</v>
      </c>
      <c r="P14" s="163">
        <f>+M22</f>
        <v>0</v>
      </c>
    </row>
    <row r="15" spans="1:16" ht="39.950000000000003" customHeight="1" thickTop="1" thickBot="1">
      <c r="A15" s="306" t="s">
        <v>161</v>
      </c>
      <c r="B15" s="307"/>
      <c r="C15" s="302"/>
      <c r="D15" s="339" t="s">
        <v>122</v>
      </c>
      <c r="E15" s="311"/>
      <c r="F15" s="55" t="s">
        <v>129</v>
      </c>
      <c r="H15" s="310"/>
      <c r="I15" s="322" t="str">
        <f>+D15</f>
        <v>Cost Driver</v>
      </c>
      <c r="J15" s="312"/>
      <c r="K15" s="310"/>
      <c r="L15" s="185" t="str">
        <f>+I15</f>
        <v>Cost Driver</v>
      </c>
      <c r="M15" s="312"/>
      <c r="N15" s="27" t="s">
        <v>138</v>
      </c>
      <c r="O15" s="296"/>
      <c r="P15" s="296"/>
    </row>
    <row r="16" spans="1:16" ht="30.75" thickTop="1">
      <c r="A16" s="54"/>
      <c r="B16" s="166"/>
      <c r="C16" s="167"/>
      <c r="D16" s="340"/>
      <c r="E16" s="174" t="str">
        <f>+D15</f>
        <v>Cost Driver</v>
      </c>
      <c r="F16" s="175"/>
      <c r="H16" s="195" t="str">
        <f>"X $"&amp;ROUND(E15,2)&amp;" ="</f>
        <v>X $0 =</v>
      </c>
      <c r="I16" s="177"/>
      <c r="J16" s="253"/>
      <c r="K16" s="186" t="str">
        <f>+H16</f>
        <v>X $0 =</v>
      </c>
      <c r="L16" s="179"/>
      <c r="M16" s="255"/>
      <c r="N16" s="27" t="s">
        <v>141</v>
      </c>
      <c r="O16" s="159">
        <f>+O12-O13-O14</f>
        <v>1250</v>
      </c>
      <c r="P16" s="160">
        <f>+P12-P13-P14</f>
        <v>4000</v>
      </c>
    </row>
    <row r="17" spans="1:16" ht="24.95" customHeight="1" thickBot="1">
      <c r="A17" s="55"/>
      <c r="B17" s="33"/>
      <c r="C17" s="167"/>
      <c r="E17" s="174"/>
      <c r="F17" s="55"/>
      <c r="H17" s="196"/>
      <c r="I17" s="197"/>
      <c r="J17" s="251"/>
      <c r="K17" s="187" t="s">
        <v>150</v>
      </c>
      <c r="L17" s="188"/>
      <c r="M17" s="255"/>
      <c r="O17" s="156"/>
      <c r="P17" s="153"/>
    </row>
    <row r="18" spans="1:16" ht="2.1" customHeight="1" thickTop="1" thickBot="1">
      <c r="A18" s="57"/>
      <c r="B18" s="53"/>
      <c r="C18" s="171"/>
      <c r="D18" s="32"/>
      <c r="E18" s="41"/>
      <c r="F18" s="57"/>
      <c r="G18" s="32"/>
      <c r="H18" s="198"/>
      <c r="I18" s="199"/>
      <c r="J18" s="314"/>
      <c r="K18" s="189"/>
      <c r="L18" s="190"/>
      <c r="M18" s="256"/>
      <c r="O18" s="156"/>
      <c r="P18" s="153"/>
    </row>
    <row r="19" spans="1:16" ht="67.5" customHeight="1" thickTop="1" thickBot="1">
      <c r="A19" s="306" t="s">
        <v>161</v>
      </c>
      <c r="B19" s="307"/>
      <c r="C19" s="302"/>
      <c r="D19" s="341" t="s">
        <v>122</v>
      </c>
      <c r="E19" s="311"/>
      <c r="F19" s="55" t="s">
        <v>129</v>
      </c>
      <c r="H19" s="310"/>
      <c r="I19" s="323" t="str">
        <f>+D19</f>
        <v>Cost Driver</v>
      </c>
      <c r="J19" s="312"/>
      <c r="K19" s="317"/>
      <c r="L19" s="185" t="str">
        <f>+I19</f>
        <v>Cost Driver</v>
      </c>
      <c r="M19" s="312"/>
      <c r="O19" s="156"/>
      <c r="P19" s="153"/>
    </row>
    <row r="20" spans="1:16" ht="34.5" thickTop="1" thickBot="1">
      <c r="A20" s="54"/>
      <c r="B20" s="166"/>
      <c r="C20" s="167"/>
      <c r="D20" s="342"/>
      <c r="E20" s="174" t="str">
        <f>+D19</f>
        <v>Cost Driver</v>
      </c>
      <c r="F20" s="175"/>
      <c r="H20" s="195" t="str">
        <f>"X $"&amp;ROUND(E19,2)&amp;" ="</f>
        <v>X $0 =</v>
      </c>
      <c r="I20" s="197"/>
      <c r="J20" s="107"/>
      <c r="K20" s="192" t="str">
        <f>"X $"&amp;ROUND(E19,2)&amp;" ="</f>
        <v>X $0 =</v>
      </c>
      <c r="L20" s="188" t="s">
        <v>152</v>
      </c>
      <c r="M20" s="108"/>
      <c r="O20" s="156"/>
      <c r="P20" s="153"/>
    </row>
    <row r="21" spans="1:16" ht="3" customHeight="1" thickTop="1" thickBot="1">
      <c r="A21" s="40"/>
      <c r="B21" s="40"/>
      <c r="C21" s="168"/>
      <c r="D21" s="39"/>
      <c r="E21" s="28"/>
      <c r="F21" s="32"/>
      <c r="G21" s="32"/>
      <c r="H21" s="73"/>
      <c r="I21" s="74"/>
      <c r="J21" s="87"/>
      <c r="K21" s="190"/>
      <c r="L21" s="190"/>
      <c r="M21" s="72"/>
      <c r="O21" s="156"/>
      <c r="P21" s="153"/>
    </row>
    <row r="22" spans="1:16" ht="34.5" thickTop="1" thickBot="1">
      <c r="A22" s="52" t="s">
        <v>133</v>
      </c>
      <c r="B22" s="164">
        <f>+B19+B15+B12</f>
        <v>0</v>
      </c>
      <c r="C22" s="167"/>
      <c r="H22" s="97"/>
      <c r="I22" s="98" t="s">
        <v>153</v>
      </c>
      <c r="J22" s="315"/>
      <c r="K22" s="100"/>
      <c r="L22" s="101" t="s">
        <v>153</v>
      </c>
      <c r="M22" s="315"/>
      <c r="O22" s="156"/>
      <c r="P22" s="153"/>
    </row>
    <row r="23" spans="1:16" ht="3" customHeight="1" thickTop="1" thickBot="1">
      <c r="A23" s="32"/>
      <c r="B23" s="40"/>
      <c r="C23" s="167"/>
      <c r="H23" s="89"/>
      <c r="I23" s="103"/>
      <c r="J23" s="104"/>
      <c r="K23" s="94"/>
      <c r="L23" s="105"/>
      <c r="M23" s="106"/>
      <c r="O23" s="156"/>
      <c r="P23" s="153"/>
    </row>
    <row r="24" spans="1:16" ht="24.95" customHeight="1" thickTop="1" thickBot="1">
      <c r="B24" s="257" t="s">
        <v>154</v>
      </c>
      <c r="C24" s="26"/>
      <c r="H24" s="89"/>
      <c r="I24" s="90" t="s">
        <v>155</v>
      </c>
      <c r="J24" s="298"/>
      <c r="K24" s="249"/>
      <c r="L24" s="243" t="s">
        <v>155</v>
      </c>
      <c r="M24" s="298"/>
      <c r="O24" s="156"/>
      <c r="P24" s="153"/>
    </row>
    <row r="25" spans="1:16" ht="34.5" thickTop="1" thickBot="1">
      <c r="C25" s="26"/>
      <c r="H25" s="91"/>
      <c r="I25" s="92" t="s">
        <v>142</v>
      </c>
      <c r="J25" s="316"/>
      <c r="K25" s="95"/>
      <c r="L25" s="96" t="s">
        <v>142</v>
      </c>
      <c r="M25" s="316"/>
      <c r="O25" s="157"/>
      <c r="P25" s="158"/>
    </row>
    <row r="26" spans="1:16" ht="21" thickTop="1"/>
  </sheetData>
  <mergeCells count="3">
    <mergeCell ref="D11:D12"/>
    <mergeCell ref="D15:D16"/>
    <mergeCell ref="D19:D20"/>
  </mergeCells>
  <pageMargins left="0.45" right="0.45" top="1.75" bottom="0.75" header="0.3" footer="0.3"/>
  <pageSetup scale="50" orientation="landscape" horizontalDpi="360" verticalDpi="36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6EA49B-773E-4FD0-8417-FBDB299A7D54}">
  <sheetPr>
    <tabColor theme="9" tint="0.79998168889431442"/>
    <pageSetUpPr fitToPage="1"/>
  </sheetPr>
  <dimension ref="A1:P26"/>
  <sheetViews>
    <sheetView zoomScale="60" zoomScaleNormal="60" workbookViewId="0">
      <selection activeCell="A2" sqref="A2"/>
    </sheetView>
  </sheetViews>
  <sheetFormatPr defaultRowHeight="20.25"/>
  <cols>
    <col min="1" max="1" width="44.5703125" style="26" customWidth="1"/>
    <col min="2" max="2" width="16.7109375" style="26" customWidth="1"/>
    <col min="3" max="3" width="19.28515625" style="58" customWidth="1"/>
    <col min="4" max="4" width="22.7109375" style="26" customWidth="1"/>
    <col min="5" max="5" width="17" style="26" customWidth="1"/>
    <col min="6" max="6" width="10.7109375" style="26" customWidth="1"/>
    <col min="7" max="7" width="9.140625" style="26"/>
    <col min="8" max="8" width="16.7109375" style="26" customWidth="1"/>
    <col min="9" max="9" width="21.85546875" style="26" customWidth="1"/>
    <col min="10" max="10" width="18.5703125" style="26" customWidth="1"/>
    <col min="11" max="11" width="16.7109375" style="26" customWidth="1"/>
    <col min="12" max="12" width="21.85546875" style="26" customWidth="1"/>
    <col min="13" max="13" width="18.85546875" style="26" customWidth="1"/>
    <col min="14" max="14" width="35.42578125" style="26" customWidth="1"/>
    <col min="15" max="16" width="30.7109375" style="26" customWidth="1"/>
    <col min="17" max="253" width="9.140625" style="26"/>
    <col min="254" max="254" width="25.7109375" style="26" customWidth="1"/>
    <col min="255" max="255" width="31.7109375" style="26" customWidth="1"/>
    <col min="256" max="256" width="20.7109375" style="26" customWidth="1"/>
    <col min="257" max="257" width="9.140625" style="26"/>
    <col min="258" max="258" width="13.85546875" style="26" customWidth="1"/>
    <col min="259" max="259" width="10.7109375" style="26" customWidth="1"/>
    <col min="260" max="260" width="9.140625" style="26"/>
    <col min="261" max="261" width="21.140625" style="26" customWidth="1"/>
    <col min="262" max="262" width="9.140625" style="26"/>
    <col min="263" max="263" width="20.28515625" style="26" customWidth="1"/>
    <col min="264" max="264" width="32.7109375" style="26" customWidth="1"/>
    <col min="265" max="509" width="9.140625" style="26"/>
    <col min="510" max="510" width="25.7109375" style="26" customWidth="1"/>
    <col min="511" max="511" width="31.7109375" style="26" customWidth="1"/>
    <col min="512" max="512" width="20.7109375" style="26" customWidth="1"/>
    <col min="513" max="513" width="9.140625" style="26"/>
    <col min="514" max="514" width="13.85546875" style="26" customWidth="1"/>
    <col min="515" max="515" width="10.7109375" style="26" customWidth="1"/>
    <col min="516" max="516" width="9.140625" style="26"/>
    <col min="517" max="517" width="21.140625" style="26" customWidth="1"/>
    <col min="518" max="518" width="9.140625" style="26"/>
    <col min="519" max="519" width="20.28515625" style="26" customWidth="1"/>
    <col min="520" max="520" width="32.7109375" style="26" customWidth="1"/>
    <col min="521" max="765" width="9.140625" style="26"/>
    <col min="766" max="766" width="25.7109375" style="26" customWidth="1"/>
    <col min="767" max="767" width="31.7109375" style="26" customWidth="1"/>
    <col min="768" max="768" width="20.7109375" style="26" customWidth="1"/>
    <col min="769" max="769" width="9.140625" style="26"/>
    <col min="770" max="770" width="13.85546875" style="26" customWidth="1"/>
    <col min="771" max="771" width="10.7109375" style="26" customWidth="1"/>
    <col min="772" max="772" width="9.140625" style="26"/>
    <col min="773" max="773" width="21.140625" style="26" customWidth="1"/>
    <col min="774" max="774" width="9.140625" style="26"/>
    <col min="775" max="775" width="20.28515625" style="26" customWidth="1"/>
    <col min="776" max="776" width="32.7109375" style="26" customWidth="1"/>
    <col min="777" max="1021" width="9.140625" style="26"/>
    <col min="1022" max="1022" width="25.7109375" style="26" customWidth="1"/>
    <col min="1023" max="1023" width="31.7109375" style="26" customWidth="1"/>
    <col min="1024" max="1024" width="20.7109375" style="26" customWidth="1"/>
    <col min="1025" max="1025" width="9.140625" style="26"/>
    <col min="1026" max="1026" width="13.85546875" style="26" customWidth="1"/>
    <col min="1027" max="1027" width="10.7109375" style="26" customWidth="1"/>
    <col min="1028" max="1028" width="9.140625" style="26"/>
    <col min="1029" max="1029" width="21.140625" style="26" customWidth="1"/>
    <col min="1030" max="1030" width="9.140625" style="26"/>
    <col min="1031" max="1031" width="20.28515625" style="26" customWidth="1"/>
    <col min="1032" max="1032" width="32.7109375" style="26" customWidth="1"/>
    <col min="1033" max="1277" width="9.140625" style="26"/>
    <col min="1278" max="1278" width="25.7109375" style="26" customWidth="1"/>
    <col min="1279" max="1279" width="31.7109375" style="26" customWidth="1"/>
    <col min="1280" max="1280" width="20.7109375" style="26" customWidth="1"/>
    <col min="1281" max="1281" width="9.140625" style="26"/>
    <col min="1282" max="1282" width="13.85546875" style="26" customWidth="1"/>
    <col min="1283" max="1283" width="10.7109375" style="26" customWidth="1"/>
    <col min="1284" max="1284" width="9.140625" style="26"/>
    <col min="1285" max="1285" width="21.140625" style="26" customWidth="1"/>
    <col min="1286" max="1286" width="9.140625" style="26"/>
    <col min="1287" max="1287" width="20.28515625" style="26" customWidth="1"/>
    <col min="1288" max="1288" width="32.7109375" style="26" customWidth="1"/>
    <col min="1289" max="1533" width="9.140625" style="26"/>
    <col min="1534" max="1534" width="25.7109375" style="26" customWidth="1"/>
    <col min="1535" max="1535" width="31.7109375" style="26" customWidth="1"/>
    <col min="1536" max="1536" width="20.7109375" style="26" customWidth="1"/>
    <col min="1537" max="1537" width="9.140625" style="26"/>
    <col min="1538" max="1538" width="13.85546875" style="26" customWidth="1"/>
    <col min="1539" max="1539" width="10.7109375" style="26" customWidth="1"/>
    <col min="1540" max="1540" width="9.140625" style="26"/>
    <col min="1541" max="1541" width="21.140625" style="26" customWidth="1"/>
    <col min="1542" max="1542" width="9.140625" style="26"/>
    <col min="1543" max="1543" width="20.28515625" style="26" customWidth="1"/>
    <col min="1544" max="1544" width="32.7109375" style="26" customWidth="1"/>
    <col min="1545" max="1789" width="9.140625" style="26"/>
    <col min="1790" max="1790" width="25.7109375" style="26" customWidth="1"/>
    <col min="1791" max="1791" width="31.7109375" style="26" customWidth="1"/>
    <col min="1792" max="1792" width="20.7109375" style="26" customWidth="1"/>
    <col min="1793" max="1793" width="9.140625" style="26"/>
    <col min="1794" max="1794" width="13.85546875" style="26" customWidth="1"/>
    <col min="1795" max="1795" width="10.7109375" style="26" customWidth="1"/>
    <col min="1796" max="1796" width="9.140625" style="26"/>
    <col min="1797" max="1797" width="21.140625" style="26" customWidth="1"/>
    <col min="1798" max="1798" width="9.140625" style="26"/>
    <col min="1799" max="1799" width="20.28515625" style="26" customWidth="1"/>
    <col min="1800" max="1800" width="32.7109375" style="26" customWidth="1"/>
    <col min="1801" max="2045" width="9.140625" style="26"/>
    <col min="2046" max="2046" width="25.7109375" style="26" customWidth="1"/>
    <col min="2047" max="2047" width="31.7109375" style="26" customWidth="1"/>
    <col min="2048" max="2048" width="20.7109375" style="26" customWidth="1"/>
    <col min="2049" max="2049" width="9.140625" style="26"/>
    <col min="2050" max="2050" width="13.85546875" style="26" customWidth="1"/>
    <col min="2051" max="2051" width="10.7109375" style="26" customWidth="1"/>
    <col min="2052" max="2052" width="9.140625" style="26"/>
    <col min="2053" max="2053" width="21.140625" style="26" customWidth="1"/>
    <col min="2054" max="2054" width="9.140625" style="26"/>
    <col min="2055" max="2055" width="20.28515625" style="26" customWidth="1"/>
    <col min="2056" max="2056" width="32.7109375" style="26" customWidth="1"/>
    <col min="2057" max="2301" width="9.140625" style="26"/>
    <col min="2302" max="2302" width="25.7109375" style="26" customWidth="1"/>
    <col min="2303" max="2303" width="31.7109375" style="26" customWidth="1"/>
    <col min="2304" max="2304" width="20.7109375" style="26" customWidth="1"/>
    <col min="2305" max="2305" width="9.140625" style="26"/>
    <col min="2306" max="2306" width="13.85546875" style="26" customWidth="1"/>
    <col min="2307" max="2307" width="10.7109375" style="26" customWidth="1"/>
    <col min="2308" max="2308" width="9.140625" style="26"/>
    <col min="2309" max="2309" width="21.140625" style="26" customWidth="1"/>
    <col min="2310" max="2310" width="9.140625" style="26"/>
    <col min="2311" max="2311" width="20.28515625" style="26" customWidth="1"/>
    <col min="2312" max="2312" width="32.7109375" style="26" customWidth="1"/>
    <col min="2313" max="2557" width="9.140625" style="26"/>
    <col min="2558" max="2558" width="25.7109375" style="26" customWidth="1"/>
    <col min="2559" max="2559" width="31.7109375" style="26" customWidth="1"/>
    <col min="2560" max="2560" width="20.7109375" style="26" customWidth="1"/>
    <col min="2561" max="2561" width="9.140625" style="26"/>
    <col min="2562" max="2562" width="13.85546875" style="26" customWidth="1"/>
    <col min="2563" max="2563" width="10.7109375" style="26" customWidth="1"/>
    <col min="2564" max="2564" width="9.140625" style="26"/>
    <col min="2565" max="2565" width="21.140625" style="26" customWidth="1"/>
    <col min="2566" max="2566" width="9.140625" style="26"/>
    <col min="2567" max="2567" width="20.28515625" style="26" customWidth="1"/>
    <col min="2568" max="2568" width="32.7109375" style="26" customWidth="1"/>
    <col min="2569" max="2813" width="9.140625" style="26"/>
    <col min="2814" max="2814" width="25.7109375" style="26" customWidth="1"/>
    <col min="2815" max="2815" width="31.7109375" style="26" customWidth="1"/>
    <col min="2816" max="2816" width="20.7109375" style="26" customWidth="1"/>
    <col min="2817" max="2817" width="9.140625" style="26"/>
    <col min="2818" max="2818" width="13.85546875" style="26" customWidth="1"/>
    <col min="2819" max="2819" width="10.7109375" style="26" customWidth="1"/>
    <col min="2820" max="2820" width="9.140625" style="26"/>
    <col min="2821" max="2821" width="21.140625" style="26" customWidth="1"/>
    <col min="2822" max="2822" width="9.140625" style="26"/>
    <col min="2823" max="2823" width="20.28515625" style="26" customWidth="1"/>
    <col min="2824" max="2824" width="32.7109375" style="26" customWidth="1"/>
    <col min="2825" max="3069" width="9.140625" style="26"/>
    <col min="3070" max="3070" width="25.7109375" style="26" customWidth="1"/>
    <col min="3071" max="3071" width="31.7109375" style="26" customWidth="1"/>
    <col min="3072" max="3072" width="20.7109375" style="26" customWidth="1"/>
    <col min="3073" max="3073" width="9.140625" style="26"/>
    <col min="3074" max="3074" width="13.85546875" style="26" customWidth="1"/>
    <col min="3075" max="3075" width="10.7109375" style="26" customWidth="1"/>
    <col min="3076" max="3076" width="9.140625" style="26"/>
    <col min="3077" max="3077" width="21.140625" style="26" customWidth="1"/>
    <col min="3078" max="3078" width="9.140625" style="26"/>
    <col min="3079" max="3079" width="20.28515625" style="26" customWidth="1"/>
    <col min="3080" max="3080" width="32.7109375" style="26" customWidth="1"/>
    <col min="3081" max="3325" width="9.140625" style="26"/>
    <col min="3326" max="3326" width="25.7109375" style="26" customWidth="1"/>
    <col min="3327" max="3327" width="31.7109375" style="26" customWidth="1"/>
    <col min="3328" max="3328" width="20.7109375" style="26" customWidth="1"/>
    <col min="3329" max="3329" width="9.140625" style="26"/>
    <col min="3330" max="3330" width="13.85546875" style="26" customWidth="1"/>
    <col min="3331" max="3331" width="10.7109375" style="26" customWidth="1"/>
    <col min="3332" max="3332" width="9.140625" style="26"/>
    <col min="3333" max="3333" width="21.140625" style="26" customWidth="1"/>
    <col min="3334" max="3334" width="9.140625" style="26"/>
    <col min="3335" max="3335" width="20.28515625" style="26" customWidth="1"/>
    <col min="3336" max="3336" width="32.7109375" style="26" customWidth="1"/>
    <col min="3337" max="3581" width="9.140625" style="26"/>
    <col min="3582" max="3582" width="25.7109375" style="26" customWidth="1"/>
    <col min="3583" max="3583" width="31.7109375" style="26" customWidth="1"/>
    <col min="3584" max="3584" width="20.7109375" style="26" customWidth="1"/>
    <col min="3585" max="3585" width="9.140625" style="26"/>
    <col min="3586" max="3586" width="13.85546875" style="26" customWidth="1"/>
    <col min="3587" max="3587" width="10.7109375" style="26" customWidth="1"/>
    <col min="3588" max="3588" width="9.140625" style="26"/>
    <col min="3589" max="3589" width="21.140625" style="26" customWidth="1"/>
    <col min="3590" max="3590" width="9.140625" style="26"/>
    <col min="3591" max="3591" width="20.28515625" style="26" customWidth="1"/>
    <col min="3592" max="3592" width="32.7109375" style="26" customWidth="1"/>
    <col min="3593" max="3837" width="9.140625" style="26"/>
    <col min="3838" max="3838" width="25.7109375" style="26" customWidth="1"/>
    <col min="3839" max="3839" width="31.7109375" style="26" customWidth="1"/>
    <col min="3840" max="3840" width="20.7109375" style="26" customWidth="1"/>
    <col min="3841" max="3841" width="9.140625" style="26"/>
    <col min="3842" max="3842" width="13.85546875" style="26" customWidth="1"/>
    <col min="3843" max="3843" width="10.7109375" style="26" customWidth="1"/>
    <col min="3844" max="3844" width="9.140625" style="26"/>
    <col min="3845" max="3845" width="21.140625" style="26" customWidth="1"/>
    <col min="3846" max="3846" width="9.140625" style="26"/>
    <col min="3847" max="3847" width="20.28515625" style="26" customWidth="1"/>
    <col min="3848" max="3848" width="32.7109375" style="26" customWidth="1"/>
    <col min="3849" max="4093" width="9.140625" style="26"/>
    <col min="4094" max="4094" width="25.7109375" style="26" customWidth="1"/>
    <col min="4095" max="4095" width="31.7109375" style="26" customWidth="1"/>
    <col min="4096" max="4096" width="20.7109375" style="26" customWidth="1"/>
    <col min="4097" max="4097" width="9.140625" style="26"/>
    <col min="4098" max="4098" width="13.85546875" style="26" customWidth="1"/>
    <col min="4099" max="4099" width="10.7109375" style="26" customWidth="1"/>
    <col min="4100" max="4100" width="9.140625" style="26"/>
    <col min="4101" max="4101" width="21.140625" style="26" customWidth="1"/>
    <col min="4102" max="4102" width="9.140625" style="26"/>
    <col min="4103" max="4103" width="20.28515625" style="26" customWidth="1"/>
    <col min="4104" max="4104" width="32.7109375" style="26" customWidth="1"/>
    <col min="4105" max="4349" width="9.140625" style="26"/>
    <col min="4350" max="4350" width="25.7109375" style="26" customWidth="1"/>
    <col min="4351" max="4351" width="31.7109375" style="26" customWidth="1"/>
    <col min="4352" max="4352" width="20.7109375" style="26" customWidth="1"/>
    <col min="4353" max="4353" width="9.140625" style="26"/>
    <col min="4354" max="4354" width="13.85546875" style="26" customWidth="1"/>
    <col min="4355" max="4355" width="10.7109375" style="26" customWidth="1"/>
    <col min="4356" max="4356" width="9.140625" style="26"/>
    <col min="4357" max="4357" width="21.140625" style="26" customWidth="1"/>
    <col min="4358" max="4358" width="9.140625" style="26"/>
    <col min="4359" max="4359" width="20.28515625" style="26" customWidth="1"/>
    <col min="4360" max="4360" width="32.7109375" style="26" customWidth="1"/>
    <col min="4361" max="4605" width="9.140625" style="26"/>
    <col min="4606" max="4606" width="25.7109375" style="26" customWidth="1"/>
    <col min="4607" max="4607" width="31.7109375" style="26" customWidth="1"/>
    <col min="4608" max="4608" width="20.7109375" style="26" customWidth="1"/>
    <col min="4609" max="4609" width="9.140625" style="26"/>
    <col min="4610" max="4610" width="13.85546875" style="26" customWidth="1"/>
    <col min="4611" max="4611" width="10.7109375" style="26" customWidth="1"/>
    <col min="4612" max="4612" width="9.140625" style="26"/>
    <col min="4613" max="4613" width="21.140625" style="26" customWidth="1"/>
    <col min="4614" max="4614" width="9.140625" style="26"/>
    <col min="4615" max="4615" width="20.28515625" style="26" customWidth="1"/>
    <col min="4616" max="4616" width="32.7109375" style="26" customWidth="1"/>
    <col min="4617" max="4861" width="9.140625" style="26"/>
    <col min="4862" max="4862" width="25.7109375" style="26" customWidth="1"/>
    <col min="4863" max="4863" width="31.7109375" style="26" customWidth="1"/>
    <col min="4864" max="4864" width="20.7109375" style="26" customWidth="1"/>
    <col min="4865" max="4865" width="9.140625" style="26"/>
    <col min="4866" max="4866" width="13.85546875" style="26" customWidth="1"/>
    <col min="4867" max="4867" width="10.7109375" style="26" customWidth="1"/>
    <col min="4868" max="4868" width="9.140625" style="26"/>
    <col min="4869" max="4869" width="21.140625" style="26" customWidth="1"/>
    <col min="4870" max="4870" width="9.140625" style="26"/>
    <col min="4871" max="4871" width="20.28515625" style="26" customWidth="1"/>
    <col min="4872" max="4872" width="32.7109375" style="26" customWidth="1"/>
    <col min="4873" max="5117" width="9.140625" style="26"/>
    <col min="5118" max="5118" width="25.7109375" style="26" customWidth="1"/>
    <col min="5119" max="5119" width="31.7109375" style="26" customWidth="1"/>
    <col min="5120" max="5120" width="20.7109375" style="26" customWidth="1"/>
    <col min="5121" max="5121" width="9.140625" style="26"/>
    <col min="5122" max="5122" width="13.85546875" style="26" customWidth="1"/>
    <col min="5123" max="5123" width="10.7109375" style="26" customWidth="1"/>
    <col min="5124" max="5124" width="9.140625" style="26"/>
    <col min="5125" max="5125" width="21.140625" style="26" customWidth="1"/>
    <col min="5126" max="5126" width="9.140625" style="26"/>
    <col min="5127" max="5127" width="20.28515625" style="26" customWidth="1"/>
    <col min="5128" max="5128" width="32.7109375" style="26" customWidth="1"/>
    <col min="5129" max="5373" width="9.140625" style="26"/>
    <col min="5374" max="5374" width="25.7109375" style="26" customWidth="1"/>
    <col min="5375" max="5375" width="31.7109375" style="26" customWidth="1"/>
    <col min="5376" max="5376" width="20.7109375" style="26" customWidth="1"/>
    <col min="5377" max="5377" width="9.140625" style="26"/>
    <col min="5378" max="5378" width="13.85546875" style="26" customWidth="1"/>
    <col min="5379" max="5379" width="10.7109375" style="26" customWidth="1"/>
    <col min="5380" max="5380" width="9.140625" style="26"/>
    <col min="5381" max="5381" width="21.140625" style="26" customWidth="1"/>
    <col min="5382" max="5382" width="9.140625" style="26"/>
    <col min="5383" max="5383" width="20.28515625" style="26" customWidth="1"/>
    <col min="5384" max="5384" width="32.7109375" style="26" customWidth="1"/>
    <col min="5385" max="5629" width="9.140625" style="26"/>
    <col min="5630" max="5630" width="25.7109375" style="26" customWidth="1"/>
    <col min="5631" max="5631" width="31.7109375" style="26" customWidth="1"/>
    <col min="5632" max="5632" width="20.7109375" style="26" customWidth="1"/>
    <col min="5633" max="5633" width="9.140625" style="26"/>
    <col min="5634" max="5634" width="13.85546875" style="26" customWidth="1"/>
    <col min="5635" max="5635" width="10.7109375" style="26" customWidth="1"/>
    <col min="5636" max="5636" width="9.140625" style="26"/>
    <col min="5637" max="5637" width="21.140625" style="26" customWidth="1"/>
    <col min="5638" max="5638" width="9.140625" style="26"/>
    <col min="5639" max="5639" width="20.28515625" style="26" customWidth="1"/>
    <col min="5640" max="5640" width="32.7109375" style="26" customWidth="1"/>
    <col min="5641" max="5885" width="9.140625" style="26"/>
    <col min="5886" max="5886" width="25.7109375" style="26" customWidth="1"/>
    <col min="5887" max="5887" width="31.7109375" style="26" customWidth="1"/>
    <col min="5888" max="5888" width="20.7109375" style="26" customWidth="1"/>
    <col min="5889" max="5889" width="9.140625" style="26"/>
    <col min="5890" max="5890" width="13.85546875" style="26" customWidth="1"/>
    <col min="5891" max="5891" width="10.7109375" style="26" customWidth="1"/>
    <col min="5892" max="5892" width="9.140625" style="26"/>
    <col min="5893" max="5893" width="21.140625" style="26" customWidth="1"/>
    <col min="5894" max="5894" width="9.140625" style="26"/>
    <col min="5895" max="5895" width="20.28515625" style="26" customWidth="1"/>
    <col min="5896" max="5896" width="32.7109375" style="26" customWidth="1"/>
    <col min="5897" max="6141" width="9.140625" style="26"/>
    <col min="6142" max="6142" width="25.7109375" style="26" customWidth="1"/>
    <col min="6143" max="6143" width="31.7109375" style="26" customWidth="1"/>
    <col min="6144" max="6144" width="20.7109375" style="26" customWidth="1"/>
    <col min="6145" max="6145" width="9.140625" style="26"/>
    <col min="6146" max="6146" width="13.85546875" style="26" customWidth="1"/>
    <col min="6147" max="6147" width="10.7109375" style="26" customWidth="1"/>
    <col min="6148" max="6148" width="9.140625" style="26"/>
    <col min="6149" max="6149" width="21.140625" style="26" customWidth="1"/>
    <col min="6150" max="6150" width="9.140625" style="26"/>
    <col min="6151" max="6151" width="20.28515625" style="26" customWidth="1"/>
    <col min="6152" max="6152" width="32.7109375" style="26" customWidth="1"/>
    <col min="6153" max="6397" width="9.140625" style="26"/>
    <col min="6398" max="6398" width="25.7109375" style="26" customWidth="1"/>
    <col min="6399" max="6399" width="31.7109375" style="26" customWidth="1"/>
    <col min="6400" max="6400" width="20.7109375" style="26" customWidth="1"/>
    <col min="6401" max="6401" width="9.140625" style="26"/>
    <col min="6402" max="6402" width="13.85546875" style="26" customWidth="1"/>
    <col min="6403" max="6403" width="10.7109375" style="26" customWidth="1"/>
    <col min="6404" max="6404" width="9.140625" style="26"/>
    <col min="6405" max="6405" width="21.140625" style="26" customWidth="1"/>
    <col min="6406" max="6406" width="9.140625" style="26"/>
    <col min="6407" max="6407" width="20.28515625" style="26" customWidth="1"/>
    <col min="6408" max="6408" width="32.7109375" style="26" customWidth="1"/>
    <col min="6409" max="6653" width="9.140625" style="26"/>
    <col min="6654" max="6654" width="25.7109375" style="26" customWidth="1"/>
    <col min="6655" max="6655" width="31.7109375" style="26" customWidth="1"/>
    <col min="6656" max="6656" width="20.7109375" style="26" customWidth="1"/>
    <col min="6657" max="6657" width="9.140625" style="26"/>
    <col min="6658" max="6658" width="13.85546875" style="26" customWidth="1"/>
    <col min="6659" max="6659" width="10.7109375" style="26" customWidth="1"/>
    <col min="6660" max="6660" width="9.140625" style="26"/>
    <col min="6661" max="6661" width="21.140625" style="26" customWidth="1"/>
    <col min="6662" max="6662" width="9.140625" style="26"/>
    <col min="6663" max="6663" width="20.28515625" style="26" customWidth="1"/>
    <col min="6664" max="6664" width="32.7109375" style="26" customWidth="1"/>
    <col min="6665" max="6909" width="9.140625" style="26"/>
    <col min="6910" max="6910" width="25.7109375" style="26" customWidth="1"/>
    <col min="6911" max="6911" width="31.7109375" style="26" customWidth="1"/>
    <col min="6912" max="6912" width="20.7109375" style="26" customWidth="1"/>
    <col min="6913" max="6913" width="9.140625" style="26"/>
    <col min="6914" max="6914" width="13.85546875" style="26" customWidth="1"/>
    <col min="6915" max="6915" width="10.7109375" style="26" customWidth="1"/>
    <col min="6916" max="6916" width="9.140625" style="26"/>
    <col min="6917" max="6917" width="21.140625" style="26" customWidth="1"/>
    <col min="6918" max="6918" width="9.140625" style="26"/>
    <col min="6919" max="6919" width="20.28515625" style="26" customWidth="1"/>
    <col min="6920" max="6920" width="32.7109375" style="26" customWidth="1"/>
    <col min="6921" max="7165" width="9.140625" style="26"/>
    <col min="7166" max="7166" width="25.7109375" style="26" customWidth="1"/>
    <col min="7167" max="7167" width="31.7109375" style="26" customWidth="1"/>
    <col min="7168" max="7168" width="20.7109375" style="26" customWidth="1"/>
    <col min="7169" max="7169" width="9.140625" style="26"/>
    <col min="7170" max="7170" width="13.85546875" style="26" customWidth="1"/>
    <col min="7171" max="7171" width="10.7109375" style="26" customWidth="1"/>
    <col min="7172" max="7172" width="9.140625" style="26"/>
    <col min="7173" max="7173" width="21.140625" style="26" customWidth="1"/>
    <col min="7174" max="7174" width="9.140625" style="26"/>
    <col min="7175" max="7175" width="20.28515625" style="26" customWidth="1"/>
    <col min="7176" max="7176" width="32.7109375" style="26" customWidth="1"/>
    <col min="7177" max="7421" width="9.140625" style="26"/>
    <col min="7422" max="7422" width="25.7109375" style="26" customWidth="1"/>
    <col min="7423" max="7423" width="31.7109375" style="26" customWidth="1"/>
    <col min="7424" max="7424" width="20.7109375" style="26" customWidth="1"/>
    <col min="7425" max="7425" width="9.140625" style="26"/>
    <col min="7426" max="7426" width="13.85546875" style="26" customWidth="1"/>
    <col min="7427" max="7427" width="10.7109375" style="26" customWidth="1"/>
    <col min="7428" max="7428" width="9.140625" style="26"/>
    <col min="7429" max="7429" width="21.140625" style="26" customWidth="1"/>
    <col min="7430" max="7430" width="9.140625" style="26"/>
    <col min="7431" max="7431" width="20.28515625" style="26" customWidth="1"/>
    <col min="7432" max="7432" width="32.7109375" style="26" customWidth="1"/>
    <col min="7433" max="7677" width="9.140625" style="26"/>
    <col min="7678" max="7678" width="25.7109375" style="26" customWidth="1"/>
    <col min="7679" max="7679" width="31.7109375" style="26" customWidth="1"/>
    <col min="7680" max="7680" width="20.7109375" style="26" customWidth="1"/>
    <col min="7681" max="7681" width="9.140625" style="26"/>
    <col min="7682" max="7682" width="13.85546875" style="26" customWidth="1"/>
    <col min="7683" max="7683" width="10.7109375" style="26" customWidth="1"/>
    <col min="7684" max="7684" width="9.140625" style="26"/>
    <col min="7685" max="7685" width="21.140625" style="26" customWidth="1"/>
    <col min="7686" max="7686" width="9.140625" style="26"/>
    <col min="7687" max="7687" width="20.28515625" style="26" customWidth="1"/>
    <col min="7688" max="7688" width="32.7109375" style="26" customWidth="1"/>
    <col min="7689" max="7933" width="9.140625" style="26"/>
    <col min="7934" max="7934" width="25.7109375" style="26" customWidth="1"/>
    <col min="7935" max="7935" width="31.7109375" style="26" customWidth="1"/>
    <col min="7936" max="7936" width="20.7109375" style="26" customWidth="1"/>
    <col min="7937" max="7937" width="9.140625" style="26"/>
    <col min="7938" max="7938" width="13.85546875" style="26" customWidth="1"/>
    <col min="7939" max="7939" width="10.7109375" style="26" customWidth="1"/>
    <col min="7940" max="7940" width="9.140625" style="26"/>
    <col min="7941" max="7941" width="21.140625" style="26" customWidth="1"/>
    <col min="7942" max="7942" width="9.140625" style="26"/>
    <col min="7943" max="7943" width="20.28515625" style="26" customWidth="1"/>
    <col min="7944" max="7944" width="32.7109375" style="26" customWidth="1"/>
    <col min="7945" max="8189" width="9.140625" style="26"/>
    <col min="8190" max="8190" width="25.7109375" style="26" customWidth="1"/>
    <col min="8191" max="8191" width="31.7109375" style="26" customWidth="1"/>
    <col min="8192" max="8192" width="20.7109375" style="26" customWidth="1"/>
    <col min="8193" max="8193" width="9.140625" style="26"/>
    <col min="8194" max="8194" width="13.85546875" style="26" customWidth="1"/>
    <col min="8195" max="8195" width="10.7109375" style="26" customWidth="1"/>
    <col min="8196" max="8196" width="9.140625" style="26"/>
    <col min="8197" max="8197" width="21.140625" style="26" customWidth="1"/>
    <col min="8198" max="8198" width="9.140625" style="26"/>
    <col min="8199" max="8199" width="20.28515625" style="26" customWidth="1"/>
    <col min="8200" max="8200" width="32.7109375" style="26" customWidth="1"/>
    <col min="8201" max="8445" width="9.140625" style="26"/>
    <col min="8446" max="8446" width="25.7109375" style="26" customWidth="1"/>
    <col min="8447" max="8447" width="31.7109375" style="26" customWidth="1"/>
    <col min="8448" max="8448" width="20.7109375" style="26" customWidth="1"/>
    <col min="8449" max="8449" width="9.140625" style="26"/>
    <col min="8450" max="8450" width="13.85546875" style="26" customWidth="1"/>
    <col min="8451" max="8451" width="10.7109375" style="26" customWidth="1"/>
    <col min="8452" max="8452" width="9.140625" style="26"/>
    <col min="8453" max="8453" width="21.140625" style="26" customWidth="1"/>
    <col min="8454" max="8454" width="9.140625" style="26"/>
    <col min="8455" max="8455" width="20.28515625" style="26" customWidth="1"/>
    <col min="8456" max="8456" width="32.7109375" style="26" customWidth="1"/>
    <col min="8457" max="8701" width="9.140625" style="26"/>
    <col min="8702" max="8702" width="25.7109375" style="26" customWidth="1"/>
    <col min="8703" max="8703" width="31.7109375" style="26" customWidth="1"/>
    <col min="8704" max="8704" width="20.7109375" style="26" customWidth="1"/>
    <col min="8705" max="8705" width="9.140625" style="26"/>
    <col min="8706" max="8706" width="13.85546875" style="26" customWidth="1"/>
    <col min="8707" max="8707" width="10.7109375" style="26" customWidth="1"/>
    <col min="8708" max="8708" width="9.140625" style="26"/>
    <col min="8709" max="8709" width="21.140625" style="26" customWidth="1"/>
    <col min="8710" max="8710" width="9.140625" style="26"/>
    <col min="8711" max="8711" width="20.28515625" style="26" customWidth="1"/>
    <col min="8712" max="8712" width="32.7109375" style="26" customWidth="1"/>
    <col min="8713" max="8957" width="9.140625" style="26"/>
    <col min="8958" max="8958" width="25.7109375" style="26" customWidth="1"/>
    <col min="8959" max="8959" width="31.7109375" style="26" customWidth="1"/>
    <col min="8960" max="8960" width="20.7109375" style="26" customWidth="1"/>
    <col min="8961" max="8961" width="9.140625" style="26"/>
    <col min="8962" max="8962" width="13.85546875" style="26" customWidth="1"/>
    <col min="8963" max="8963" width="10.7109375" style="26" customWidth="1"/>
    <col min="8964" max="8964" width="9.140625" style="26"/>
    <col min="8965" max="8965" width="21.140625" style="26" customWidth="1"/>
    <col min="8966" max="8966" width="9.140625" style="26"/>
    <col min="8967" max="8967" width="20.28515625" style="26" customWidth="1"/>
    <col min="8968" max="8968" width="32.7109375" style="26" customWidth="1"/>
    <col min="8969" max="9213" width="9.140625" style="26"/>
    <col min="9214" max="9214" width="25.7109375" style="26" customWidth="1"/>
    <col min="9215" max="9215" width="31.7109375" style="26" customWidth="1"/>
    <col min="9216" max="9216" width="20.7109375" style="26" customWidth="1"/>
    <col min="9217" max="9217" width="9.140625" style="26"/>
    <col min="9218" max="9218" width="13.85546875" style="26" customWidth="1"/>
    <col min="9219" max="9219" width="10.7109375" style="26" customWidth="1"/>
    <col min="9220" max="9220" width="9.140625" style="26"/>
    <col min="9221" max="9221" width="21.140625" style="26" customWidth="1"/>
    <col min="9222" max="9222" width="9.140625" style="26"/>
    <col min="9223" max="9223" width="20.28515625" style="26" customWidth="1"/>
    <col min="9224" max="9224" width="32.7109375" style="26" customWidth="1"/>
    <col min="9225" max="9469" width="9.140625" style="26"/>
    <col min="9470" max="9470" width="25.7109375" style="26" customWidth="1"/>
    <col min="9471" max="9471" width="31.7109375" style="26" customWidth="1"/>
    <col min="9472" max="9472" width="20.7109375" style="26" customWidth="1"/>
    <col min="9473" max="9473" width="9.140625" style="26"/>
    <col min="9474" max="9474" width="13.85546875" style="26" customWidth="1"/>
    <col min="9475" max="9475" width="10.7109375" style="26" customWidth="1"/>
    <col min="9476" max="9476" width="9.140625" style="26"/>
    <col min="9477" max="9477" width="21.140625" style="26" customWidth="1"/>
    <col min="9478" max="9478" width="9.140625" style="26"/>
    <col min="9479" max="9479" width="20.28515625" style="26" customWidth="1"/>
    <col min="9480" max="9480" width="32.7109375" style="26" customWidth="1"/>
    <col min="9481" max="9725" width="9.140625" style="26"/>
    <col min="9726" max="9726" width="25.7109375" style="26" customWidth="1"/>
    <col min="9727" max="9727" width="31.7109375" style="26" customWidth="1"/>
    <col min="9728" max="9728" width="20.7109375" style="26" customWidth="1"/>
    <col min="9729" max="9729" width="9.140625" style="26"/>
    <col min="9730" max="9730" width="13.85546875" style="26" customWidth="1"/>
    <col min="9731" max="9731" width="10.7109375" style="26" customWidth="1"/>
    <col min="9732" max="9732" width="9.140625" style="26"/>
    <col min="9733" max="9733" width="21.140625" style="26" customWidth="1"/>
    <col min="9734" max="9734" width="9.140625" style="26"/>
    <col min="9735" max="9735" width="20.28515625" style="26" customWidth="1"/>
    <col min="9736" max="9736" width="32.7109375" style="26" customWidth="1"/>
    <col min="9737" max="9981" width="9.140625" style="26"/>
    <col min="9982" max="9982" width="25.7109375" style="26" customWidth="1"/>
    <col min="9983" max="9983" width="31.7109375" style="26" customWidth="1"/>
    <col min="9984" max="9984" width="20.7109375" style="26" customWidth="1"/>
    <col min="9985" max="9985" width="9.140625" style="26"/>
    <col min="9986" max="9986" width="13.85546875" style="26" customWidth="1"/>
    <col min="9987" max="9987" width="10.7109375" style="26" customWidth="1"/>
    <col min="9988" max="9988" width="9.140625" style="26"/>
    <col min="9989" max="9989" width="21.140625" style="26" customWidth="1"/>
    <col min="9990" max="9990" width="9.140625" style="26"/>
    <col min="9991" max="9991" width="20.28515625" style="26" customWidth="1"/>
    <col min="9992" max="9992" width="32.7109375" style="26" customWidth="1"/>
    <col min="9993" max="10237" width="9.140625" style="26"/>
    <col min="10238" max="10238" width="25.7109375" style="26" customWidth="1"/>
    <col min="10239" max="10239" width="31.7109375" style="26" customWidth="1"/>
    <col min="10240" max="10240" width="20.7109375" style="26" customWidth="1"/>
    <col min="10241" max="10241" width="9.140625" style="26"/>
    <col min="10242" max="10242" width="13.85546875" style="26" customWidth="1"/>
    <col min="10243" max="10243" width="10.7109375" style="26" customWidth="1"/>
    <col min="10244" max="10244" width="9.140625" style="26"/>
    <col min="10245" max="10245" width="21.140625" style="26" customWidth="1"/>
    <col min="10246" max="10246" width="9.140625" style="26"/>
    <col min="10247" max="10247" width="20.28515625" style="26" customWidth="1"/>
    <col min="10248" max="10248" width="32.7109375" style="26" customWidth="1"/>
    <col min="10249" max="10493" width="9.140625" style="26"/>
    <col min="10494" max="10494" width="25.7109375" style="26" customWidth="1"/>
    <col min="10495" max="10495" width="31.7109375" style="26" customWidth="1"/>
    <col min="10496" max="10496" width="20.7109375" style="26" customWidth="1"/>
    <col min="10497" max="10497" width="9.140625" style="26"/>
    <col min="10498" max="10498" width="13.85546875" style="26" customWidth="1"/>
    <col min="10499" max="10499" width="10.7109375" style="26" customWidth="1"/>
    <col min="10500" max="10500" width="9.140625" style="26"/>
    <col min="10501" max="10501" width="21.140625" style="26" customWidth="1"/>
    <col min="10502" max="10502" width="9.140625" style="26"/>
    <col min="10503" max="10503" width="20.28515625" style="26" customWidth="1"/>
    <col min="10504" max="10504" width="32.7109375" style="26" customWidth="1"/>
    <col min="10505" max="10749" width="9.140625" style="26"/>
    <col min="10750" max="10750" width="25.7109375" style="26" customWidth="1"/>
    <col min="10751" max="10751" width="31.7109375" style="26" customWidth="1"/>
    <col min="10752" max="10752" width="20.7109375" style="26" customWidth="1"/>
    <col min="10753" max="10753" width="9.140625" style="26"/>
    <col min="10754" max="10754" width="13.85546875" style="26" customWidth="1"/>
    <col min="10755" max="10755" width="10.7109375" style="26" customWidth="1"/>
    <col min="10756" max="10756" width="9.140625" style="26"/>
    <col min="10757" max="10757" width="21.140625" style="26" customWidth="1"/>
    <col min="10758" max="10758" width="9.140625" style="26"/>
    <col min="10759" max="10759" width="20.28515625" style="26" customWidth="1"/>
    <col min="10760" max="10760" width="32.7109375" style="26" customWidth="1"/>
    <col min="10761" max="11005" width="9.140625" style="26"/>
    <col min="11006" max="11006" width="25.7109375" style="26" customWidth="1"/>
    <col min="11007" max="11007" width="31.7109375" style="26" customWidth="1"/>
    <col min="11008" max="11008" width="20.7109375" style="26" customWidth="1"/>
    <col min="11009" max="11009" width="9.140625" style="26"/>
    <col min="11010" max="11010" width="13.85546875" style="26" customWidth="1"/>
    <col min="11011" max="11011" width="10.7109375" style="26" customWidth="1"/>
    <col min="11012" max="11012" width="9.140625" style="26"/>
    <col min="11013" max="11013" width="21.140625" style="26" customWidth="1"/>
    <col min="11014" max="11014" width="9.140625" style="26"/>
    <col min="11015" max="11015" width="20.28515625" style="26" customWidth="1"/>
    <col min="11016" max="11016" width="32.7109375" style="26" customWidth="1"/>
    <col min="11017" max="11261" width="9.140625" style="26"/>
    <col min="11262" max="11262" width="25.7109375" style="26" customWidth="1"/>
    <col min="11263" max="11263" width="31.7109375" style="26" customWidth="1"/>
    <col min="11264" max="11264" width="20.7109375" style="26" customWidth="1"/>
    <col min="11265" max="11265" width="9.140625" style="26"/>
    <col min="11266" max="11266" width="13.85546875" style="26" customWidth="1"/>
    <col min="11267" max="11267" width="10.7109375" style="26" customWidth="1"/>
    <col min="11268" max="11268" width="9.140625" style="26"/>
    <col min="11269" max="11269" width="21.140625" style="26" customWidth="1"/>
    <col min="11270" max="11270" width="9.140625" style="26"/>
    <col min="11271" max="11271" width="20.28515625" style="26" customWidth="1"/>
    <col min="11272" max="11272" width="32.7109375" style="26" customWidth="1"/>
    <col min="11273" max="11517" width="9.140625" style="26"/>
    <col min="11518" max="11518" width="25.7109375" style="26" customWidth="1"/>
    <col min="11519" max="11519" width="31.7109375" style="26" customWidth="1"/>
    <col min="11520" max="11520" width="20.7109375" style="26" customWidth="1"/>
    <col min="11521" max="11521" width="9.140625" style="26"/>
    <col min="11522" max="11522" width="13.85546875" style="26" customWidth="1"/>
    <col min="11523" max="11523" width="10.7109375" style="26" customWidth="1"/>
    <col min="11524" max="11524" width="9.140625" style="26"/>
    <col min="11525" max="11525" width="21.140625" style="26" customWidth="1"/>
    <col min="11526" max="11526" width="9.140625" style="26"/>
    <col min="11527" max="11527" width="20.28515625" style="26" customWidth="1"/>
    <col min="11528" max="11528" width="32.7109375" style="26" customWidth="1"/>
    <col min="11529" max="11773" width="9.140625" style="26"/>
    <col min="11774" max="11774" width="25.7109375" style="26" customWidth="1"/>
    <col min="11775" max="11775" width="31.7109375" style="26" customWidth="1"/>
    <col min="11776" max="11776" width="20.7109375" style="26" customWidth="1"/>
    <col min="11777" max="11777" width="9.140625" style="26"/>
    <col min="11778" max="11778" width="13.85546875" style="26" customWidth="1"/>
    <col min="11779" max="11779" width="10.7109375" style="26" customWidth="1"/>
    <col min="11780" max="11780" width="9.140625" style="26"/>
    <col min="11781" max="11781" width="21.140625" style="26" customWidth="1"/>
    <col min="11782" max="11782" width="9.140625" style="26"/>
    <col min="11783" max="11783" width="20.28515625" style="26" customWidth="1"/>
    <col min="11784" max="11784" width="32.7109375" style="26" customWidth="1"/>
    <col min="11785" max="12029" width="9.140625" style="26"/>
    <col min="12030" max="12030" width="25.7109375" style="26" customWidth="1"/>
    <col min="12031" max="12031" width="31.7109375" style="26" customWidth="1"/>
    <col min="12032" max="12032" width="20.7109375" style="26" customWidth="1"/>
    <col min="12033" max="12033" width="9.140625" style="26"/>
    <col min="12034" max="12034" width="13.85546875" style="26" customWidth="1"/>
    <col min="12035" max="12035" width="10.7109375" style="26" customWidth="1"/>
    <col min="12036" max="12036" width="9.140625" style="26"/>
    <col min="12037" max="12037" width="21.140625" style="26" customWidth="1"/>
    <col min="12038" max="12038" width="9.140625" style="26"/>
    <col min="12039" max="12039" width="20.28515625" style="26" customWidth="1"/>
    <col min="12040" max="12040" width="32.7109375" style="26" customWidth="1"/>
    <col min="12041" max="12285" width="9.140625" style="26"/>
    <col min="12286" max="12286" width="25.7109375" style="26" customWidth="1"/>
    <col min="12287" max="12287" width="31.7109375" style="26" customWidth="1"/>
    <col min="12288" max="12288" width="20.7109375" style="26" customWidth="1"/>
    <col min="12289" max="12289" width="9.140625" style="26"/>
    <col min="12290" max="12290" width="13.85546875" style="26" customWidth="1"/>
    <col min="12291" max="12291" width="10.7109375" style="26" customWidth="1"/>
    <col min="12292" max="12292" width="9.140625" style="26"/>
    <col min="12293" max="12293" width="21.140625" style="26" customWidth="1"/>
    <col min="12294" max="12294" width="9.140625" style="26"/>
    <col min="12295" max="12295" width="20.28515625" style="26" customWidth="1"/>
    <col min="12296" max="12296" width="32.7109375" style="26" customWidth="1"/>
    <col min="12297" max="12541" width="9.140625" style="26"/>
    <col min="12542" max="12542" width="25.7109375" style="26" customWidth="1"/>
    <col min="12543" max="12543" width="31.7109375" style="26" customWidth="1"/>
    <col min="12544" max="12544" width="20.7109375" style="26" customWidth="1"/>
    <col min="12545" max="12545" width="9.140625" style="26"/>
    <col min="12546" max="12546" width="13.85546875" style="26" customWidth="1"/>
    <col min="12547" max="12547" width="10.7109375" style="26" customWidth="1"/>
    <col min="12548" max="12548" width="9.140625" style="26"/>
    <col min="12549" max="12549" width="21.140625" style="26" customWidth="1"/>
    <col min="12550" max="12550" width="9.140625" style="26"/>
    <col min="12551" max="12551" width="20.28515625" style="26" customWidth="1"/>
    <col min="12552" max="12552" width="32.7109375" style="26" customWidth="1"/>
    <col min="12553" max="12797" width="9.140625" style="26"/>
    <col min="12798" max="12798" width="25.7109375" style="26" customWidth="1"/>
    <col min="12799" max="12799" width="31.7109375" style="26" customWidth="1"/>
    <col min="12800" max="12800" width="20.7109375" style="26" customWidth="1"/>
    <col min="12801" max="12801" width="9.140625" style="26"/>
    <col min="12802" max="12802" width="13.85546875" style="26" customWidth="1"/>
    <col min="12803" max="12803" width="10.7109375" style="26" customWidth="1"/>
    <col min="12804" max="12804" width="9.140625" style="26"/>
    <col min="12805" max="12805" width="21.140625" style="26" customWidth="1"/>
    <col min="12806" max="12806" width="9.140625" style="26"/>
    <col min="12807" max="12807" width="20.28515625" style="26" customWidth="1"/>
    <col min="12808" max="12808" width="32.7109375" style="26" customWidth="1"/>
    <col min="12809" max="13053" width="9.140625" style="26"/>
    <col min="13054" max="13054" width="25.7109375" style="26" customWidth="1"/>
    <col min="13055" max="13055" width="31.7109375" style="26" customWidth="1"/>
    <col min="13056" max="13056" width="20.7109375" style="26" customWidth="1"/>
    <col min="13057" max="13057" width="9.140625" style="26"/>
    <col min="13058" max="13058" width="13.85546875" style="26" customWidth="1"/>
    <col min="13059" max="13059" width="10.7109375" style="26" customWidth="1"/>
    <col min="13060" max="13060" width="9.140625" style="26"/>
    <col min="13061" max="13061" width="21.140625" style="26" customWidth="1"/>
    <col min="13062" max="13062" width="9.140625" style="26"/>
    <col min="13063" max="13063" width="20.28515625" style="26" customWidth="1"/>
    <col min="13064" max="13064" width="32.7109375" style="26" customWidth="1"/>
    <col min="13065" max="13309" width="9.140625" style="26"/>
    <col min="13310" max="13310" width="25.7109375" style="26" customWidth="1"/>
    <col min="13311" max="13311" width="31.7109375" style="26" customWidth="1"/>
    <col min="13312" max="13312" width="20.7109375" style="26" customWidth="1"/>
    <col min="13313" max="13313" width="9.140625" style="26"/>
    <col min="13314" max="13314" width="13.85546875" style="26" customWidth="1"/>
    <col min="13315" max="13315" width="10.7109375" style="26" customWidth="1"/>
    <col min="13316" max="13316" width="9.140625" style="26"/>
    <col min="13317" max="13317" width="21.140625" style="26" customWidth="1"/>
    <col min="13318" max="13318" width="9.140625" style="26"/>
    <col min="13319" max="13319" width="20.28515625" style="26" customWidth="1"/>
    <col min="13320" max="13320" width="32.7109375" style="26" customWidth="1"/>
    <col min="13321" max="13565" width="9.140625" style="26"/>
    <col min="13566" max="13566" width="25.7109375" style="26" customWidth="1"/>
    <col min="13567" max="13567" width="31.7109375" style="26" customWidth="1"/>
    <col min="13568" max="13568" width="20.7109375" style="26" customWidth="1"/>
    <col min="13569" max="13569" width="9.140625" style="26"/>
    <col min="13570" max="13570" width="13.85546875" style="26" customWidth="1"/>
    <col min="13571" max="13571" width="10.7109375" style="26" customWidth="1"/>
    <col min="13572" max="13572" width="9.140625" style="26"/>
    <col min="13573" max="13573" width="21.140625" style="26" customWidth="1"/>
    <col min="13574" max="13574" width="9.140625" style="26"/>
    <col min="13575" max="13575" width="20.28515625" style="26" customWidth="1"/>
    <col min="13576" max="13576" width="32.7109375" style="26" customWidth="1"/>
    <col min="13577" max="13821" width="9.140625" style="26"/>
    <col min="13822" max="13822" width="25.7109375" style="26" customWidth="1"/>
    <col min="13823" max="13823" width="31.7109375" style="26" customWidth="1"/>
    <col min="13824" max="13824" width="20.7109375" style="26" customWidth="1"/>
    <col min="13825" max="13825" width="9.140625" style="26"/>
    <col min="13826" max="13826" width="13.85546875" style="26" customWidth="1"/>
    <col min="13827" max="13827" width="10.7109375" style="26" customWidth="1"/>
    <col min="13828" max="13828" width="9.140625" style="26"/>
    <col min="13829" max="13829" width="21.140625" style="26" customWidth="1"/>
    <col min="13830" max="13830" width="9.140625" style="26"/>
    <col min="13831" max="13831" width="20.28515625" style="26" customWidth="1"/>
    <col min="13832" max="13832" width="32.7109375" style="26" customWidth="1"/>
    <col min="13833" max="14077" width="9.140625" style="26"/>
    <col min="14078" max="14078" width="25.7109375" style="26" customWidth="1"/>
    <col min="14079" max="14079" width="31.7109375" style="26" customWidth="1"/>
    <col min="14080" max="14080" width="20.7109375" style="26" customWidth="1"/>
    <col min="14081" max="14081" width="9.140625" style="26"/>
    <col min="14082" max="14082" width="13.85546875" style="26" customWidth="1"/>
    <col min="14083" max="14083" width="10.7109375" style="26" customWidth="1"/>
    <col min="14084" max="14084" width="9.140625" style="26"/>
    <col min="14085" max="14085" width="21.140625" style="26" customWidth="1"/>
    <col min="14086" max="14086" width="9.140625" style="26"/>
    <col min="14087" max="14087" width="20.28515625" style="26" customWidth="1"/>
    <col min="14088" max="14088" width="32.7109375" style="26" customWidth="1"/>
    <col min="14089" max="14333" width="9.140625" style="26"/>
    <col min="14334" max="14334" width="25.7109375" style="26" customWidth="1"/>
    <col min="14335" max="14335" width="31.7109375" style="26" customWidth="1"/>
    <col min="14336" max="14336" width="20.7109375" style="26" customWidth="1"/>
    <col min="14337" max="14337" width="9.140625" style="26"/>
    <col min="14338" max="14338" width="13.85546875" style="26" customWidth="1"/>
    <col min="14339" max="14339" width="10.7109375" style="26" customWidth="1"/>
    <col min="14340" max="14340" width="9.140625" style="26"/>
    <col min="14341" max="14341" width="21.140625" style="26" customWidth="1"/>
    <col min="14342" max="14342" width="9.140625" style="26"/>
    <col min="14343" max="14343" width="20.28515625" style="26" customWidth="1"/>
    <col min="14344" max="14344" width="32.7109375" style="26" customWidth="1"/>
    <col min="14345" max="14589" width="9.140625" style="26"/>
    <col min="14590" max="14590" width="25.7109375" style="26" customWidth="1"/>
    <col min="14591" max="14591" width="31.7109375" style="26" customWidth="1"/>
    <col min="14592" max="14592" width="20.7109375" style="26" customWidth="1"/>
    <col min="14593" max="14593" width="9.140625" style="26"/>
    <col min="14594" max="14594" width="13.85546875" style="26" customWidth="1"/>
    <col min="14595" max="14595" width="10.7109375" style="26" customWidth="1"/>
    <col min="14596" max="14596" width="9.140625" style="26"/>
    <col min="14597" max="14597" width="21.140625" style="26" customWidth="1"/>
    <col min="14598" max="14598" width="9.140625" style="26"/>
    <col min="14599" max="14599" width="20.28515625" style="26" customWidth="1"/>
    <col min="14600" max="14600" width="32.7109375" style="26" customWidth="1"/>
    <col min="14601" max="14845" width="9.140625" style="26"/>
    <col min="14846" max="14846" width="25.7109375" style="26" customWidth="1"/>
    <col min="14847" max="14847" width="31.7109375" style="26" customWidth="1"/>
    <col min="14848" max="14848" width="20.7109375" style="26" customWidth="1"/>
    <col min="14849" max="14849" width="9.140625" style="26"/>
    <col min="14850" max="14850" width="13.85546875" style="26" customWidth="1"/>
    <col min="14851" max="14851" width="10.7109375" style="26" customWidth="1"/>
    <col min="14852" max="14852" width="9.140625" style="26"/>
    <col min="14853" max="14853" width="21.140625" style="26" customWidth="1"/>
    <col min="14854" max="14854" width="9.140625" style="26"/>
    <col min="14855" max="14855" width="20.28515625" style="26" customWidth="1"/>
    <col min="14856" max="14856" width="32.7109375" style="26" customWidth="1"/>
    <col min="14857" max="15101" width="9.140625" style="26"/>
    <col min="15102" max="15102" width="25.7109375" style="26" customWidth="1"/>
    <col min="15103" max="15103" width="31.7109375" style="26" customWidth="1"/>
    <col min="15104" max="15104" width="20.7109375" style="26" customWidth="1"/>
    <col min="15105" max="15105" width="9.140625" style="26"/>
    <col min="15106" max="15106" width="13.85546875" style="26" customWidth="1"/>
    <col min="15107" max="15107" width="10.7109375" style="26" customWidth="1"/>
    <col min="15108" max="15108" width="9.140625" style="26"/>
    <col min="15109" max="15109" width="21.140625" style="26" customWidth="1"/>
    <col min="15110" max="15110" width="9.140625" style="26"/>
    <col min="15111" max="15111" width="20.28515625" style="26" customWidth="1"/>
    <col min="15112" max="15112" width="32.7109375" style="26" customWidth="1"/>
    <col min="15113" max="15357" width="9.140625" style="26"/>
    <col min="15358" max="15358" width="25.7109375" style="26" customWidth="1"/>
    <col min="15359" max="15359" width="31.7109375" style="26" customWidth="1"/>
    <col min="15360" max="15360" width="20.7109375" style="26" customWidth="1"/>
    <col min="15361" max="15361" width="9.140625" style="26"/>
    <col min="15362" max="15362" width="13.85546875" style="26" customWidth="1"/>
    <col min="15363" max="15363" width="10.7109375" style="26" customWidth="1"/>
    <col min="15364" max="15364" width="9.140625" style="26"/>
    <col min="15365" max="15365" width="21.140625" style="26" customWidth="1"/>
    <col min="15366" max="15366" width="9.140625" style="26"/>
    <col min="15367" max="15367" width="20.28515625" style="26" customWidth="1"/>
    <col min="15368" max="15368" width="32.7109375" style="26" customWidth="1"/>
    <col min="15369" max="15613" width="9.140625" style="26"/>
    <col min="15614" max="15614" width="25.7109375" style="26" customWidth="1"/>
    <col min="15615" max="15615" width="31.7109375" style="26" customWidth="1"/>
    <col min="15616" max="15616" width="20.7109375" style="26" customWidth="1"/>
    <col min="15617" max="15617" width="9.140625" style="26"/>
    <col min="15618" max="15618" width="13.85546875" style="26" customWidth="1"/>
    <col min="15619" max="15619" width="10.7109375" style="26" customWidth="1"/>
    <col min="15620" max="15620" width="9.140625" style="26"/>
    <col min="15621" max="15621" width="21.140625" style="26" customWidth="1"/>
    <col min="15622" max="15622" width="9.140625" style="26"/>
    <col min="15623" max="15623" width="20.28515625" style="26" customWidth="1"/>
    <col min="15624" max="15624" width="32.7109375" style="26" customWidth="1"/>
    <col min="15625" max="15869" width="9.140625" style="26"/>
    <col min="15870" max="15870" width="25.7109375" style="26" customWidth="1"/>
    <col min="15871" max="15871" width="31.7109375" style="26" customWidth="1"/>
    <col min="15872" max="15872" width="20.7109375" style="26" customWidth="1"/>
    <col min="15873" max="15873" width="9.140625" style="26"/>
    <col min="15874" max="15874" width="13.85546875" style="26" customWidth="1"/>
    <col min="15875" max="15875" width="10.7109375" style="26" customWidth="1"/>
    <col min="15876" max="15876" width="9.140625" style="26"/>
    <col min="15877" max="15877" width="21.140625" style="26" customWidth="1"/>
    <col min="15878" max="15878" width="9.140625" style="26"/>
    <col min="15879" max="15879" width="20.28515625" style="26" customWidth="1"/>
    <col min="15880" max="15880" width="32.7109375" style="26" customWidth="1"/>
    <col min="15881" max="16125" width="9.140625" style="26"/>
    <col min="16126" max="16126" width="25.7109375" style="26" customWidth="1"/>
    <col min="16127" max="16127" width="31.7109375" style="26" customWidth="1"/>
    <col min="16128" max="16128" width="20.7109375" style="26" customWidth="1"/>
    <col min="16129" max="16129" width="9.140625" style="26"/>
    <col min="16130" max="16130" width="13.85546875" style="26" customWidth="1"/>
    <col min="16131" max="16131" width="10.7109375" style="26" customWidth="1"/>
    <col min="16132" max="16132" width="9.140625" style="26"/>
    <col min="16133" max="16133" width="21.140625" style="26" customWidth="1"/>
    <col min="16134" max="16134" width="9.140625" style="26"/>
    <col min="16135" max="16135" width="20.28515625" style="26" customWidth="1"/>
    <col min="16136" max="16136" width="32.7109375" style="26" customWidth="1"/>
    <col min="16137" max="16384" width="9.140625" style="26"/>
  </cols>
  <sheetData>
    <row r="1" spans="1:16" ht="36.75" customHeight="1" thickTop="1">
      <c r="A1" s="34" t="s">
        <v>156</v>
      </c>
      <c r="B1" s="245" t="s">
        <v>117</v>
      </c>
      <c r="C1" s="246" t="s">
        <v>118</v>
      </c>
      <c r="D1" s="33"/>
      <c r="E1" s="30" t="s">
        <v>119</v>
      </c>
      <c r="H1" s="75"/>
      <c r="I1" s="76"/>
      <c r="J1" s="77" t="str">
        <f>+H2</f>
        <v>Cost Object</v>
      </c>
      <c r="K1" s="61"/>
      <c r="L1" s="62"/>
      <c r="M1" s="63" t="str">
        <f>+K2</f>
        <v>Cost Object</v>
      </c>
      <c r="O1" s="150"/>
      <c r="P1" s="151"/>
    </row>
    <row r="2" spans="1:16" ht="28.5" customHeight="1" thickBot="1">
      <c r="A2" s="326" t="s">
        <v>162</v>
      </c>
      <c r="B2" s="245" t="s">
        <v>121</v>
      </c>
      <c r="C2" s="246" t="s">
        <v>122</v>
      </c>
      <c r="D2" s="35"/>
      <c r="E2" s="30" t="s">
        <v>123</v>
      </c>
      <c r="H2" s="324" t="s">
        <v>163</v>
      </c>
      <c r="I2" s="325"/>
      <c r="J2" s="79" t="s">
        <v>124</v>
      </c>
      <c r="K2" s="324" t="s">
        <v>163</v>
      </c>
      <c r="L2" s="325"/>
      <c r="M2" s="65" t="s">
        <v>124</v>
      </c>
      <c r="O2" s="289" t="str">
        <f>+H2</f>
        <v>Cost Object</v>
      </c>
      <c r="P2" s="288" t="str">
        <f>+K2</f>
        <v>Cost Object</v>
      </c>
    </row>
    <row r="3" spans="1:16" ht="29.1" customHeight="1" thickTop="1" thickBot="1">
      <c r="A3" s="34"/>
      <c r="B3" s="245" t="s">
        <v>126</v>
      </c>
      <c r="C3" s="246" t="s">
        <v>127</v>
      </c>
      <c r="D3" s="35"/>
      <c r="E3" s="36" t="s">
        <v>128</v>
      </c>
      <c r="F3" s="26" t="s">
        <v>129</v>
      </c>
      <c r="H3" s="78"/>
      <c r="I3" s="76"/>
      <c r="J3" s="80" t="s">
        <v>130</v>
      </c>
      <c r="K3" s="64"/>
      <c r="L3" s="62"/>
      <c r="M3" s="66" t="s">
        <v>130</v>
      </c>
      <c r="N3" s="293" t="s">
        <v>131</v>
      </c>
      <c r="O3" s="152"/>
      <c r="P3" s="153"/>
    </row>
    <row r="4" spans="1:16" ht="7.5" hidden="1" customHeight="1" thickTop="1" thickBot="1">
      <c r="A4" s="37"/>
      <c r="B4" s="38"/>
      <c r="C4" s="59"/>
      <c r="D4" s="39"/>
      <c r="E4" s="40"/>
      <c r="F4" s="39"/>
      <c r="G4" s="32"/>
      <c r="H4" s="81"/>
      <c r="I4" s="82"/>
      <c r="J4" s="83"/>
      <c r="K4" s="67"/>
      <c r="L4" s="68"/>
      <c r="M4" s="69"/>
      <c r="O4" s="154"/>
      <c r="P4" s="153"/>
    </row>
    <row r="5" spans="1:16" ht="3" customHeight="1" thickTop="1" thickBot="1">
      <c r="A5" s="37"/>
      <c r="B5" s="37"/>
      <c r="C5" s="60"/>
      <c r="D5" s="37"/>
      <c r="E5" s="37"/>
      <c r="F5" s="37"/>
      <c r="G5" s="37"/>
      <c r="H5" s="84"/>
      <c r="I5" s="84"/>
      <c r="J5" s="84"/>
      <c r="K5" s="70"/>
      <c r="L5" s="70"/>
      <c r="M5" s="70"/>
      <c r="O5" s="155"/>
      <c r="P5" s="155"/>
    </row>
    <row r="6" spans="1:16" ht="31.5" thickTop="1" thickBot="1">
      <c r="A6" s="291" t="s">
        <v>132</v>
      </c>
      <c r="B6" s="292"/>
      <c r="C6" s="286"/>
      <c r="E6" s="301"/>
      <c r="F6" s="55" t="s">
        <v>129</v>
      </c>
      <c r="H6" s="300"/>
      <c r="I6" s="320" t="str">
        <f>+D7</f>
        <v>Allocatation</v>
      </c>
      <c r="J6" s="297"/>
      <c r="K6" s="300"/>
      <c r="L6" s="321" t="str">
        <f>+I6</f>
        <v>Allocatation</v>
      </c>
      <c r="M6" s="297"/>
      <c r="N6" s="27"/>
      <c r="O6" s="159"/>
      <c r="P6" s="160"/>
    </row>
    <row r="7" spans="1:16" ht="24.95" customHeight="1" thickTop="1" thickBot="1">
      <c r="A7" s="52" t="s">
        <v>133</v>
      </c>
      <c r="B7" s="303"/>
      <c r="C7" s="302"/>
      <c r="D7" s="318" t="s">
        <v>158</v>
      </c>
      <c r="E7" s="173" t="str">
        <f>+D7</f>
        <v>Allocatation</v>
      </c>
      <c r="F7" s="175"/>
      <c r="H7" s="228" t="str">
        <f>"X $"&amp;ROUND(E6,2)&amp;" ="</f>
        <v>X $0 =</v>
      </c>
      <c r="I7" s="229"/>
      <c r="J7" s="230"/>
      <c r="K7" s="238" t="str">
        <f>+H7</f>
        <v>X $0 =</v>
      </c>
      <c r="L7" s="239"/>
      <c r="M7" s="240"/>
      <c r="N7" s="27"/>
      <c r="O7" s="159"/>
      <c r="P7" s="160"/>
    </row>
    <row r="8" spans="1:16" ht="32.1" customHeight="1" thickTop="1">
      <c r="A8" s="29"/>
      <c r="B8" s="166" t="s">
        <v>159</v>
      </c>
      <c r="C8" s="167"/>
      <c r="D8" s="319" t="s">
        <v>160</v>
      </c>
      <c r="E8" s="173" t="str">
        <f>+D8</f>
        <v>Base</v>
      </c>
      <c r="F8" s="55"/>
      <c r="H8" s="231" t="s">
        <v>143</v>
      </c>
      <c r="I8" s="229"/>
      <c r="J8" s="230"/>
      <c r="K8" s="241" t="s">
        <v>143</v>
      </c>
      <c r="L8" s="239"/>
      <c r="M8" s="240"/>
      <c r="N8" s="27" t="s">
        <v>138</v>
      </c>
      <c r="O8" s="296">
        <f>+J6</f>
        <v>0</v>
      </c>
      <c r="P8" s="296">
        <f>+M6</f>
        <v>0</v>
      </c>
    </row>
    <row r="9" spans="1:16" ht="30.75" thickBot="1">
      <c r="D9" s="31" t="s">
        <v>139</v>
      </c>
      <c r="E9" s="173"/>
      <c r="F9" s="55"/>
      <c r="H9" s="232"/>
      <c r="I9" s="233" t="s">
        <v>140</v>
      </c>
      <c r="J9" s="298"/>
      <c r="K9" s="242"/>
      <c r="L9" s="243" t="s">
        <v>140</v>
      </c>
      <c r="M9" s="298"/>
      <c r="N9" s="27"/>
      <c r="O9" s="159"/>
      <c r="P9" s="160"/>
    </row>
    <row r="10" spans="1:16" ht="34.5" thickTop="1" thickBot="1">
      <c r="A10" s="224"/>
      <c r="B10" s="224"/>
      <c r="E10" s="173"/>
      <c r="F10" s="55"/>
      <c r="H10" s="89"/>
      <c r="I10" s="202" t="s">
        <v>142</v>
      </c>
      <c r="J10" s="299"/>
      <c r="K10" s="180"/>
      <c r="L10" s="204" t="s">
        <v>142</v>
      </c>
      <c r="M10" s="299"/>
      <c r="O10" s="218"/>
      <c r="P10" s="219"/>
    </row>
    <row r="11" spans="1:16" ht="49.5" customHeight="1" thickTop="1" thickBot="1">
      <c r="A11" s="222" t="s">
        <v>37</v>
      </c>
      <c r="B11" s="223"/>
      <c r="C11" s="220"/>
      <c r="E11" s="305"/>
      <c r="F11" s="209" t="s">
        <v>143</v>
      </c>
      <c r="G11" s="210"/>
      <c r="H11" s="309"/>
      <c r="I11" s="212" t="str">
        <f>+D12</f>
        <v>Cost Driver</v>
      </c>
      <c r="J11" s="313">
        <f>+H11*E11</f>
        <v>0</v>
      </c>
      <c r="K11" s="308"/>
      <c r="L11" s="214" t="str">
        <f>+I11</f>
        <v>Cost Driver</v>
      </c>
      <c r="M11" s="313"/>
      <c r="N11" s="215" t="s">
        <v>144</v>
      </c>
      <c r="O11" s="216"/>
      <c r="P11" s="217"/>
    </row>
    <row r="12" spans="1:16" ht="27" customHeight="1" thickTop="1" thickBot="1">
      <c r="A12" s="306" t="s">
        <v>161</v>
      </c>
      <c r="B12" s="304"/>
      <c r="C12" s="302"/>
      <c r="D12" s="327" t="s">
        <v>122</v>
      </c>
      <c r="E12" s="174" t="str">
        <f>+D12</f>
        <v>Cost Driver</v>
      </c>
      <c r="F12" s="175"/>
      <c r="H12" s="85" t="str">
        <f>"X $"&amp;ROUND(E11,2)&amp;" ="</f>
        <v>X $0 =</v>
      </c>
      <c r="I12" s="86"/>
      <c r="J12" s="251"/>
      <c r="K12" s="182" t="str">
        <f>+H12</f>
        <v>X $0 =</v>
      </c>
      <c r="L12" s="71"/>
      <c r="M12" s="255"/>
      <c r="N12" s="27"/>
      <c r="O12" s="159"/>
      <c r="P12" s="161"/>
    </row>
    <row r="13" spans="1:16" ht="35.25" thickTop="1" thickBot="1">
      <c r="A13" s="54"/>
      <c r="B13" s="166"/>
      <c r="C13" s="167"/>
      <c r="D13" s="26" t="s">
        <v>147</v>
      </c>
      <c r="E13" s="173"/>
      <c r="F13" s="55"/>
      <c r="H13" s="184" t="s">
        <v>143</v>
      </c>
      <c r="I13" s="86"/>
      <c r="J13" s="251"/>
      <c r="K13" s="183" t="str">
        <f>+H13</f>
        <v xml:space="preserve">per </v>
      </c>
      <c r="L13" s="71"/>
      <c r="M13" s="255"/>
      <c r="N13" s="27"/>
      <c r="O13" s="159"/>
      <c r="P13" s="161"/>
    </row>
    <row r="14" spans="1:16" ht="3" customHeight="1" thickTop="1" thickBot="1">
      <c r="A14" s="56"/>
      <c r="B14" s="53"/>
      <c r="C14" s="171"/>
      <c r="D14" s="32"/>
      <c r="E14" s="41"/>
      <c r="F14" s="57"/>
      <c r="G14" s="32"/>
      <c r="H14" s="81"/>
      <c r="I14" s="82"/>
      <c r="J14" s="252"/>
      <c r="K14" s="67"/>
      <c r="L14" s="68"/>
      <c r="M14" s="256"/>
      <c r="N14" s="27" t="str">
        <f>+N8</f>
        <v>Indirect Cost</v>
      </c>
      <c r="O14" s="162">
        <f>+J22</f>
        <v>0</v>
      </c>
      <c r="P14" s="163">
        <f>+M22</f>
        <v>0</v>
      </c>
    </row>
    <row r="15" spans="1:16" ht="39.950000000000003" customHeight="1" thickTop="1" thickBot="1">
      <c r="A15" s="306" t="s">
        <v>161</v>
      </c>
      <c r="B15" s="307"/>
      <c r="C15" s="302"/>
      <c r="D15" s="327" t="s">
        <v>122</v>
      </c>
      <c r="E15" s="311"/>
      <c r="F15" s="55" t="s">
        <v>129</v>
      </c>
      <c r="H15" s="310"/>
      <c r="I15" s="322" t="str">
        <f>+D15</f>
        <v>Cost Driver</v>
      </c>
      <c r="J15" s="312"/>
      <c r="K15" s="310"/>
      <c r="L15" s="185" t="str">
        <f>+I15</f>
        <v>Cost Driver</v>
      </c>
      <c r="M15" s="312"/>
      <c r="N15" s="27" t="s">
        <v>138</v>
      </c>
      <c r="O15" s="296">
        <f>+J22</f>
        <v>0</v>
      </c>
      <c r="P15" s="296">
        <f>+M22</f>
        <v>0</v>
      </c>
    </row>
    <row r="16" spans="1:16" ht="30.75" thickTop="1">
      <c r="A16" s="54"/>
      <c r="B16" s="166"/>
      <c r="C16" s="167"/>
      <c r="D16" s="167"/>
      <c r="E16" s="174" t="str">
        <f>+D15</f>
        <v>Cost Driver</v>
      </c>
      <c r="F16" s="175"/>
      <c r="H16" s="195" t="str">
        <f>"X $"&amp;ROUND(E15,2)&amp;" ="</f>
        <v>X $0 =</v>
      </c>
      <c r="I16" s="177"/>
      <c r="J16" s="253"/>
      <c r="K16" s="186" t="str">
        <f>+H16</f>
        <v>X $0 =</v>
      </c>
      <c r="L16" s="179"/>
      <c r="M16" s="255"/>
      <c r="N16" s="27"/>
      <c r="O16" s="159"/>
      <c r="P16" s="160"/>
    </row>
    <row r="17" spans="1:16" ht="24.95" customHeight="1" thickBot="1">
      <c r="A17" s="55"/>
      <c r="B17" s="33"/>
      <c r="C17" s="167"/>
      <c r="E17" s="174"/>
      <c r="F17" s="55"/>
      <c r="H17" s="196"/>
      <c r="I17" s="197"/>
      <c r="J17" s="251"/>
      <c r="K17" s="187" t="s">
        <v>150</v>
      </c>
      <c r="L17" s="188"/>
      <c r="M17" s="255"/>
      <c r="O17" s="156"/>
      <c r="P17" s="153"/>
    </row>
    <row r="18" spans="1:16" ht="2.1" customHeight="1" thickTop="1" thickBot="1">
      <c r="A18" s="57"/>
      <c r="B18" s="53"/>
      <c r="C18" s="171"/>
      <c r="D18" s="32"/>
      <c r="E18" s="41"/>
      <c r="F18" s="57"/>
      <c r="G18" s="32"/>
      <c r="H18" s="198"/>
      <c r="I18" s="199"/>
      <c r="J18" s="314"/>
      <c r="K18" s="189"/>
      <c r="L18" s="190"/>
      <c r="M18" s="256"/>
      <c r="O18" s="156"/>
      <c r="P18" s="153"/>
    </row>
    <row r="19" spans="1:16" ht="67.5" customHeight="1" thickTop="1" thickBot="1">
      <c r="A19" s="306" t="s">
        <v>161</v>
      </c>
      <c r="B19" s="307"/>
      <c r="C19" s="302"/>
      <c r="D19" s="328" t="s">
        <v>122</v>
      </c>
      <c r="E19" s="311"/>
      <c r="F19" s="55" t="s">
        <v>129</v>
      </c>
      <c r="H19" s="310"/>
      <c r="I19" s="323" t="str">
        <f>+D19</f>
        <v>Cost Driver</v>
      </c>
      <c r="J19" s="312"/>
      <c r="K19" s="317"/>
      <c r="L19" s="185" t="str">
        <f>+I19</f>
        <v>Cost Driver</v>
      </c>
      <c r="M19" s="312"/>
      <c r="O19" s="156"/>
      <c r="P19" s="153"/>
    </row>
    <row r="20" spans="1:16" ht="34.5" thickTop="1" thickBot="1">
      <c r="A20" s="54"/>
      <c r="B20" s="166"/>
      <c r="C20" s="167"/>
      <c r="D20" s="167"/>
      <c r="E20" s="174" t="str">
        <f>+D19</f>
        <v>Cost Driver</v>
      </c>
      <c r="F20" s="175"/>
      <c r="H20" s="195" t="str">
        <f>"X $"&amp;ROUND(E19,2)&amp;" ="</f>
        <v>X $0 =</v>
      </c>
      <c r="I20" s="197"/>
      <c r="J20" s="107"/>
      <c r="K20" s="192" t="str">
        <f>"X $"&amp;ROUND(E19,2)&amp;" ="</f>
        <v>X $0 =</v>
      </c>
      <c r="L20" s="188" t="s">
        <v>152</v>
      </c>
      <c r="M20" s="108"/>
      <c r="O20" s="156"/>
      <c r="P20" s="153"/>
    </row>
    <row r="21" spans="1:16" ht="3" customHeight="1" thickTop="1" thickBot="1">
      <c r="A21" s="40"/>
      <c r="B21" s="40"/>
      <c r="C21" s="168"/>
      <c r="D21" s="39"/>
      <c r="E21" s="28"/>
      <c r="F21" s="32"/>
      <c r="G21" s="32"/>
      <c r="H21" s="73"/>
      <c r="I21" s="74"/>
      <c r="J21" s="87"/>
      <c r="K21" s="190"/>
      <c r="L21" s="190"/>
      <c r="M21" s="72"/>
      <c r="O21" s="156"/>
      <c r="P21" s="153"/>
    </row>
    <row r="22" spans="1:16" ht="34.5" thickTop="1" thickBot="1">
      <c r="A22" s="52" t="s">
        <v>133</v>
      </c>
      <c r="B22" s="164">
        <f>+B19+B15+B12</f>
        <v>0</v>
      </c>
      <c r="C22" s="167"/>
      <c r="H22" s="97"/>
      <c r="I22" s="98" t="s">
        <v>153</v>
      </c>
      <c r="J22" s="315"/>
      <c r="K22" s="100"/>
      <c r="L22" s="101" t="s">
        <v>153</v>
      </c>
      <c r="M22" s="315"/>
      <c r="O22" s="156"/>
      <c r="P22" s="153"/>
    </row>
    <row r="23" spans="1:16" ht="3" customHeight="1" thickTop="1" thickBot="1">
      <c r="A23" s="32"/>
      <c r="B23" s="40"/>
      <c r="C23" s="167"/>
      <c r="H23" s="89"/>
      <c r="I23" s="103"/>
      <c r="J23" s="104"/>
      <c r="K23" s="94"/>
      <c r="L23" s="105"/>
      <c r="M23" s="106"/>
      <c r="O23" s="156"/>
      <c r="P23" s="153"/>
    </row>
    <row r="24" spans="1:16" ht="24.95" customHeight="1" thickTop="1" thickBot="1">
      <c r="B24" s="257" t="s">
        <v>154</v>
      </c>
      <c r="C24" s="26"/>
      <c r="H24" s="89"/>
      <c r="I24" s="90" t="s">
        <v>155</v>
      </c>
      <c r="J24" s="298"/>
      <c r="K24" s="249"/>
      <c r="L24" s="243" t="s">
        <v>155</v>
      </c>
      <c r="M24" s="298"/>
      <c r="O24" s="156"/>
      <c r="P24" s="153"/>
    </row>
    <row r="25" spans="1:16" ht="34.5" thickTop="1" thickBot="1">
      <c r="C25" s="26"/>
      <c r="H25" s="91"/>
      <c r="I25" s="92" t="s">
        <v>142</v>
      </c>
      <c r="J25" s="316"/>
      <c r="K25" s="95"/>
      <c r="L25" s="96" t="s">
        <v>142</v>
      </c>
      <c r="M25" s="316"/>
      <c r="O25" s="157"/>
      <c r="P25" s="158"/>
    </row>
    <row r="26" spans="1:16" ht="21" thickTop="1"/>
  </sheetData>
  <pageMargins left="0.45" right="0.45" top="1.75" bottom="0.75" header="0.3" footer="0.3"/>
  <pageSetup scale="50" orientation="landscape" horizontalDpi="360" verticalDpi="36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19C574-A005-4EB6-B7A5-5FA55C71A4AD}">
  <sheetPr>
    <tabColor theme="9" tint="0.79998168889431442"/>
    <pageSetUpPr fitToPage="1"/>
  </sheetPr>
  <dimension ref="A1:P26"/>
  <sheetViews>
    <sheetView zoomScale="60" zoomScaleNormal="60" workbookViewId="0">
      <selection activeCell="A2" sqref="A2"/>
    </sheetView>
  </sheetViews>
  <sheetFormatPr defaultRowHeight="20.25"/>
  <cols>
    <col min="1" max="1" width="44.5703125" style="26" customWidth="1"/>
    <col min="2" max="2" width="16.7109375" style="26" customWidth="1"/>
    <col min="3" max="3" width="19.28515625" style="58" customWidth="1"/>
    <col min="4" max="4" width="22.7109375" style="26" customWidth="1"/>
    <col min="5" max="5" width="17" style="26" customWidth="1"/>
    <col min="6" max="6" width="10.7109375" style="26" customWidth="1"/>
    <col min="7" max="7" width="9.140625" style="26"/>
    <col min="8" max="8" width="16.7109375" style="26" customWidth="1"/>
    <col min="9" max="9" width="21.85546875" style="26" customWidth="1"/>
    <col min="10" max="10" width="18.5703125" style="26" customWidth="1"/>
    <col min="11" max="11" width="16.7109375" style="26" customWidth="1"/>
    <col min="12" max="12" width="21.85546875" style="26" customWidth="1"/>
    <col min="13" max="13" width="18.85546875" style="26" customWidth="1"/>
    <col min="14" max="14" width="35.42578125" style="26" customWidth="1"/>
    <col min="15" max="16" width="30.7109375" style="26" customWidth="1"/>
    <col min="17" max="253" width="9.140625" style="26"/>
    <col min="254" max="254" width="25.7109375" style="26" customWidth="1"/>
    <col min="255" max="255" width="31.7109375" style="26" customWidth="1"/>
    <col min="256" max="256" width="20.7109375" style="26" customWidth="1"/>
    <col min="257" max="257" width="9.140625" style="26"/>
    <col min="258" max="258" width="13.85546875" style="26" customWidth="1"/>
    <col min="259" max="259" width="10.7109375" style="26" customWidth="1"/>
    <col min="260" max="260" width="9.140625" style="26"/>
    <col min="261" max="261" width="21.140625" style="26" customWidth="1"/>
    <col min="262" max="262" width="9.140625" style="26"/>
    <col min="263" max="263" width="20.28515625" style="26" customWidth="1"/>
    <col min="264" max="264" width="32.7109375" style="26" customWidth="1"/>
    <col min="265" max="509" width="9.140625" style="26"/>
    <col min="510" max="510" width="25.7109375" style="26" customWidth="1"/>
    <col min="511" max="511" width="31.7109375" style="26" customWidth="1"/>
    <col min="512" max="512" width="20.7109375" style="26" customWidth="1"/>
    <col min="513" max="513" width="9.140625" style="26"/>
    <col min="514" max="514" width="13.85546875" style="26" customWidth="1"/>
    <col min="515" max="515" width="10.7109375" style="26" customWidth="1"/>
    <col min="516" max="516" width="9.140625" style="26"/>
    <col min="517" max="517" width="21.140625" style="26" customWidth="1"/>
    <col min="518" max="518" width="9.140625" style="26"/>
    <col min="519" max="519" width="20.28515625" style="26" customWidth="1"/>
    <col min="520" max="520" width="32.7109375" style="26" customWidth="1"/>
    <col min="521" max="765" width="9.140625" style="26"/>
    <col min="766" max="766" width="25.7109375" style="26" customWidth="1"/>
    <col min="767" max="767" width="31.7109375" style="26" customWidth="1"/>
    <col min="768" max="768" width="20.7109375" style="26" customWidth="1"/>
    <col min="769" max="769" width="9.140625" style="26"/>
    <col min="770" max="770" width="13.85546875" style="26" customWidth="1"/>
    <col min="771" max="771" width="10.7109375" style="26" customWidth="1"/>
    <col min="772" max="772" width="9.140625" style="26"/>
    <col min="773" max="773" width="21.140625" style="26" customWidth="1"/>
    <col min="774" max="774" width="9.140625" style="26"/>
    <col min="775" max="775" width="20.28515625" style="26" customWidth="1"/>
    <col min="776" max="776" width="32.7109375" style="26" customWidth="1"/>
    <col min="777" max="1021" width="9.140625" style="26"/>
    <col min="1022" max="1022" width="25.7109375" style="26" customWidth="1"/>
    <col min="1023" max="1023" width="31.7109375" style="26" customWidth="1"/>
    <col min="1024" max="1024" width="20.7109375" style="26" customWidth="1"/>
    <col min="1025" max="1025" width="9.140625" style="26"/>
    <col min="1026" max="1026" width="13.85546875" style="26" customWidth="1"/>
    <col min="1027" max="1027" width="10.7109375" style="26" customWidth="1"/>
    <col min="1028" max="1028" width="9.140625" style="26"/>
    <col min="1029" max="1029" width="21.140625" style="26" customWidth="1"/>
    <col min="1030" max="1030" width="9.140625" style="26"/>
    <col min="1031" max="1031" width="20.28515625" style="26" customWidth="1"/>
    <col min="1032" max="1032" width="32.7109375" style="26" customWidth="1"/>
    <col min="1033" max="1277" width="9.140625" style="26"/>
    <col min="1278" max="1278" width="25.7109375" style="26" customWidth="1"/>
    <col min="1279" max="1279" width="31.7109375" style="26" customWidth="1"/>
    <col min="1280" max="1280" width="20.7109375" style="26" customWidth="1"/>
    <col min="1281" max="1281" width="9.140625" style="26"/>
    <col min="1282" max="1282" width="13.85546875" style="26" customWidth="1"/>
    <col min="1283" max="1283" width="10.7109375" style="26" customWidth="1"/>
    <col min="1284" max="1284" width="9.140625" style="26"/>
    <col min="1285" max="1285" width="21.140625" style="26" customWidth="1"/>
    <col min="1286" max="1286" width="9.140625" style="26"/>
    <col min="1287" max="1287" width="20.28515625" style="26" customWidth="1"/>
    <col min="1288" max="1288" width="32.7109375" style="26" customWidth="1"/>
    <col min="1289" max="1533" width="9.140625" style="26"/>
    <col min="1534" max="1534" width="25.7109375" style="26" customWidth="1"/>
    <col min="1535" max="1535" width="31.7109375" style="26" customWidth="1"/>
    <col min="1536" max="1536" width="20.7109375" style="26" customWidth="1"/>
    <col min="1537" max="1537" width="9.140625" style="26"/>
    <col min="1538" max="1538" width="13.85546875" style="26" customWidth="1"/>
    <col min="1539" max="1539" width="10.7109375" style="26" customWidth="1"/>
    <col min="1540" max="1540" width="9.140625" style="26"/>
    <col min="1541" max="1541" width="21.140625" style="26" customWidth="1"/>
    <col min="1542" max="1542" width="9.140625" style="26"/>
    <col min="1543" max="1543" width="20.28515625" style="26" customWidth="1"/>
    <col min="1544" max="1544" width="32.7109375" style="26" customWidth="1"/>
    <col min="1545" max="1789" width="9.140625" style="26"/>
    <col min="1790" max="1790" width="25.7109375" style="26" customWidth="1"/>
    <col min="1791" max="1791" width="31.7109375" style="26" customWidth="1"/>
    <col min="1792" max="1792" width="20.7109375" style="26" customWidth="1"/>
    <col min="1793" max="1793" width="9.140625" style="26"/>
    <col min="1794" max="1794" width="13.85546875" style="26" customWidth="1"/>
    <col min="1795" max="1795" width="10.7109375" style="26" customWidth="1"/>
    <col min="1796" max="1796" width="9.140625" style="26"/>
    <col min="1797" max="1797" width="21.140625" style="26" customWidth="1"/>
    <col min="1798" max="1798" width="9.140625" style="26"/>
    <col min="1799" max="1799" width="20.28515625" style="26" customWidth="1"/>
    <col min="1800" max="1800" width="32.7109375" style="26" customWidth="1"/>
    <col min="1801" max="2045" width="9.140625" style="26"/>
    <col min="2046" max="2046" width="25.7109375" style="26" customWidth="1"/>
    <col min="2047" max="2047" width="31.7109375" style="26" customWidth="1"/>
    <col min="2048" max="2048" width="20.7109375" style="26" customWidth="1"/>
    <col min="2049" max="2049" width="9.140625" style="26"/>
    <col min="2050" max="2050" width="13.85546875" style="26" customWidth="1"/>
    <col min="2051" max="2051" width="10.7109375" style="26" customWidth="1"/>
    <col min="2052" max="2052" width="9.140625" style="26"/>
    <col min="2053" max="2053" width="21.140625" style="26" customWidth="1"/>
    <col min="2054" max="2054" width="9.140625" style="26"/>
    <col min="2055" max="2055" width="20.28515625" style="26" customWidth="1"/>
    <col min="2056" max="2056" width="32.7109375" style="26" customWidth="1"/>
    <col min="2057" max="2301" width="9.140625" style="26"/>
    <col min="2302" max="2302" width="25.7109375" style="26" customWidth="1"/>
    <col min="2303" max="2303" width="31.7109375" style="26" customWidth="1"/>
    <col min="2304" max="2304" width="20.7109375" style="26" customWidth="1"/>
    <col min="2305" max="2305" width="9.140625" style="26"/>
    <col min="2306" max="2306" width="13.85546875" style="26" customWidth="1"/>
    <col min="2307" max="2307" width="10.7109375" style="26" customWidth="1"/>
    <col min="2308" max="2308" width="9.140625" style="26"/>
    <col min="2309" max="2309" width="21.140625" style="26" customWidth="1"/>
    <col min="2310" max="2310" width="9.140625" style="26"/>
    <col min="2311" max="2311" width="20.28515625" style="26" customWidth="1"/>
    <col min="2312" max="2312" width="32.7109375" style="26" customWidth="1"/>
    <col min="2313" max="2557" width="9.140625" style="26"/>
    <col min="2558" max="2558" width="25.7109375" style="26" customWidth="1"/>
    <col min="2559" max="2559" width="31.7109375" style="26" customWidth="1"/>
    <col min="2560" max="2560" width="20.7109375" style="26" customWidth="1"/>
    <col min="2561" max="2561" width="9.140625" style="26"/>
    <col min="2562" max="2562" width="13.85546875" style="26" customWidth="1"/>
    <col min="2563" max="2563" width="10.7109375" style="26" customWidth="1"/>
    <col min="2564" max="2564" width="9.140625" style="26"/>
    <col min="2565" max="2565" width="21.140625" style="26" customWidth="1"/>
    <col min="2566" max="2566" width="9.140625" style="26"/>
    <col min="2567" max="2567" width="20.28515625" style="26" customWidth="1"/>
    <col min="2568" max="2568" width="32.7109375" style="26" customWidth="1"/>
    <col min="2569" max="2813" width="9.140625" style="26"/>
    <col min="2814" max="2814" width="25.7109375" style="26" customWidth="1"/>
    <col min="2815" max="2815" width="31.7109375" style="26" customWidth="1"/>
    <col min="2816" max="2816" width="20.7109375" style="26" customWidth="1"/>
    <col min="2817" max="2817" width="9.140625" style="26"/>
    <col min="2818" max="2818" width="13.85546875" style="26" customWidth="1"/>
    <col min="2819" max="2819" width="10.7109375" style="26" customWidth="1"/>
    <col min="2820" max="2820" width="9.140625" style="26"/>
    <col min="2821" max="2821" width="21.140625" style="26" customWidth="1"/>
    <col min="2822" max="2822" width="9.140625" style="26"/>
    <col min="2823" max="2823" width="20.28515625" style="26" customWidth="1"/>
    <col min="2824" max="2824" width="32.7109375" style="26" customWidth="1"/>
    <col min="2825" max="3069" width="9.140625" style="26"/>
    <col min="3070" max="3070" width="25.7109375" style="26" customWidth="1"/>
    <col min="3071" max="3071" width="31.7109375" style="26" customWidth="1"/>
    <col min="3072" max="3072" width="20.7109375" style="26" customWidth="1"/>
    <col min="3073" max="3073" width="9.140625" style="26"/>
    <col min="3074" max="3074" width="13.85546875" style="26" customWidth="1"/>
    <col min="3075" max="3075" width="10.7109375" style="26" customWidth="1"/>
    <col min="3076" max="3076" width="9.140625" style="26"/>
    <col min="3077" max="3077" width="21.140625" style="26" customWidth="1"/>
    <col min="3078" max="3078" width="9.140625" style="26"/>
    <col min="3079" max="3079" width="20.28515625" style="26" customWidth="1"/>
    <col min="3080" max="3080" width="32.7109375" style="26" customWidth="1"/>
    <col min="3081" max="3325" width="9.140625" style="26"/>
    <col min="3326" max="3326" width="25.7109375" style="26" customWidth="1"/>
    <col min="3327" max="3327" width="31.7109375" style="26" customWidth="1"/>
    <col min="3328" max="3328" width="20.7109375" style="26" customWidth="1"/>
    <col min="3329" max="3329" width="9.140625" style="26"/>
    <col min="3330" max="3330" width="13.85546875" style="26" customWidth="1"/>
    <col min="3331" max="3331" width="10.7109375" style="26" customWidth="1"/>
    <col min="3332" max="3332" width="9.140625" style="26"/>
    <col min="3333" max="3333" width="21.140625" style="26" customWidth="1"/>
    <col min="3334" max="3334" width="9.140625" style="26"/>
    <col min="3335" max="3335" width="20.28515625" style="26" customWidth="1"/>
    <col min="3336" max="3336" width="32.7109375" style="26" customWidth="1"/>
    <col min="3337" max="3581" width="9.140625" style="26"/>
    <col min="3582" max="3582" width="25.7109375" style="26" customWidth="1"/>
    <col min="3583" max="3583" width="31.7109375" style="26" customWidth="1"/>
    <col min="3584" max="3584" width="20.7109375" style="26" customWidth="1"/>
    <col min="3585" max="3585" width="9.140625" style="26"/>
    <col min="3586" max="3586" width="13.85546875" style="26" customWidth="1"/>
    <col min="3587" max="3587" width="10.7109375" style="26" customWidth="1"/>
    <col min="3588" max="3588" width="9.140625" style="26"/>
    <col min="3589" max="3589" width="21.140625" style="26" customWidth="1"/>
    <col min="3590" max="3590" width="9.140625" style="26"/>
    <col min="3591" max="3591" width="20.28515625" style="26" customWidth="1"/>
    <col min="3592" max="3592" width="32.7109375" style="26" customWidth="1"/>
    <col min="3593" max="3837" width="9.140625" style="26"/>
    <col min="3838" max="3838" width="25.7109375" style="26" customWidth="1"/>
    <col min="3839" max="3839" width="31.7109375" style="26" customWidth="1"/>
    <col min="3840" max="3840" width="20.7109375" style="26" customWidth="1"/>
    <col min="3841" max="3841" width="9.140625" style="26"/>
    <col min="3842" max="3842" width="13.85546875" style="26" customWidth="1"/>
    <col min="3843" max="3843" width="10.7109375" style="26" customWidth="1"/>
    <col min="3844" max="3844" width="9.140625" style="26"/>
    <col min="3845" max="3845" width="21.140625" style="26" customWidth="1"/>
    <col min="3846" max="3846" width="9.140625" style="26"/>
    <col min="3847" max="3847" width="20.28515625" style="26" customWidth="1"/>
    <col min="3848" max="3848" width="32.7109375" style="26" customWidth="1"/>
    <col min="3849" max="4093" width="9.140625" style="26"/>
    <col min="4094" max="4094" width="25.7109375" style="26" customWidth="1"/>
    <col min="4095" max="4095" width="31.7109375" style="26" customWidth="1"/>
    <col min="4096" max="4096" width="20.7109375" style="26" customWidth="1"/>
    <col min="4097" max="4097" width="9.140625" style="26"/>
    <col min="4098" max="4098" width="13.85546875" style="26" customWidth="1"/>
    <col min="4099" max="4099" width="10.7109375" style="26" customWidth="1"/>
    <col min="4100" max="4100" width="9.140625" style="26"/>
    <col min="4101" max="4101" width="21.140625" style="26" customWidth="1"/>
    <col min="4102" max="4102" width="9.140625" style="26"/>
    <col min="4103" max="4103" width="20.28515625" style="26" customWidth="1"/>
    <col min="4104" max="4104" width="32.7109375" style="26" customWidth="1"/>
    <col min="4105" max="4349" width="9.140625" style="26"/>
    <col min="4350" max="4350" width="25.7109375" style="26" customWidth="1"/>
    <col min="4351" max="4351" width="31.7109375" style="26" customWidth="1"/>
    <col min="4352" max="4352" width="20.7109375" style="26" customWidth="1"/>
    <col min="4353" max="4353" width="9.140625" style="26"/>
    <col min="4354" max="4354" width="13.85546875" style="26" customWidth="1"/>
    <col min="4355" max="4355" width="10.7109375" style="26" customWidth="1"/>
    <col min="4356" max="4356" width="9.140625" style="26"/>
    <col min="4357" max="4357" width="21.140625" style="26" customWidth="1"/>
    <col min="4358" max="4358" width="9.140625" style="26"/>
    <col min="4359" max="4359" width="20.28515625" style="26" customWidth="1"/>
    <col min="4360" max="4360" width="32.7109375" style="26" customWidth="1"/>
    <col min="4361" max="4605" width="9.140625" style="26"/>
    <col min="4606" max="4606" width="25.7109375" style="26" customWidth="1"/>
    <col min="4607" max="4607" width="31.7109375" style="26" customWidth="1"/>
    <col min="4608" max="4608" width="20.7109375" style="26" customWidth="1"/>
    <col min="4609" max="4609" width="9.140625" style="26"/>
    <col min="4610" max="4610" width="13.85546875" style="26" customWidth="1"/>
    <col min="4611" max="4611" width="10.7109375" style="26" customWidth="1"/>
    <col min="4612" max="4612" width="9.140625" style="26"/>
    <col min="4613" max="4613" width="21.140625" style="26" customWidth="1"/>
    <col min="4614" max="4614" width="9.140625" style="26"/>
    <col min="4615" max="4615" width="20.28515625" style="26" customWidth="1"/>
    <col min="4616" max="4616" width="32.7109375" style="26" customWidth="1"/>
    <col min="4617" max="4861" width="9.140625" style="26"/>
    <col min="4862" max="4862" width="25.7109375" style="26" customWidth="1"/>
    <col min="4863" max="4863" width="31.7109375" style="26" customWidth="1"/>
    <col min="4864" max="4864" width="20.7109375" style="26" customWidth="1"/>
    <col min="4865" max="4865" width="9.140625" style="26"/>
    <col min="4866" max="4866" width="13.85546875" style="26" customWidth="1"/>
    <col min="4867" max="4867" width="10.7109375" style="26" customWidth="1"/>
    <col min="4868" max="4868" width="9.140625" style="26"/>
    <col min="4869" max="4869" width="21.140625" style="26" customWidth="1"/>
    <col min="4870" max="4870" width="9.140625" style="26"/>
    <col min="4871" max="4871" width="20.28515625" style="26" customWidth="1"/>
    <col min="4872" max="4872" width="32.7109375" style="26" customWidth="1"/>
    <col min="4873" max="5117" width="9.140625" style="26"/>
    <col min="5118" max="5118" width="25.7109375" style="26" customWidth="1"/>
    <col min="5119" max="5119" width="31.7109375" style="26" customWidth="1"/>
    <col min="5120" max="5120" width="20.7109375" style="26" customWidth="1"/>
    <col min="5121" max="5121" width="9.140625" style="26"/>
    <col min="5122" max="5122" width="13.85546875" style="26" customWidth="1"/>
    <col min="5123" max="5123" width="10.7109375" style="26" customWidth="1"/>
    <col min="5124" max="5124" width="9.140625" style="26"/>
    <col min="5125" max="5125" width="21.140625" style="26" customWidth="1"/>
    <col min="5126" max="5126" width="9.140625" style="26"/>
    <col min="5127" max="5127" width="20.28515625" style="26" customWidth="1"/>
    <col min="5128" max="5128" width="32.7109375" style="26" customWidth="1"/>
    <col min="5129" max="5373" width="9.140625" style="26"/>
    <col min="5374" max="5374" width="25.7109375" style="26" customWidth="1"/>
    <col min="5375" max="5375" width="31.7109375" style="26" customWidth="1"/>
    <col min="5376" max="5376" width="20.7109375" style="26" customWidth="1"/>
    <col min="5377" max="5377" width="9.140625" style="26"/>
    <col min="5378" max="5378" width="13.85546875" style="26" customWidth="1"/>
    <col min="5379" max="5379" width="10.7109375" style="26" customWidth="1"/>
    <col min="5380" max="5380" width="9.140625" style="26"/>
    <col min="5381" max="5381" width="21.140625" style="26" customWidth="1"/>
    <col min="5382" max="5382" width="9.140625" style="26"/>
    <col min="5383" max="5383" width="20.28515625" style="26" customWidth="1"/>
    <col min="5384" max="5384" width="32.7109375" style="26" customWidth="1"/>
    <col min="5385" max="5629" width="9.140625" style="26"/>
    <col min="5630" max="5630" width="25.7109375" style="26" customWidth="1"/>
    <col min="5631" max="5631" width="31.7109375" style="26" customWidth="1"/>
    <col min="5632" max="5632" width="20.7109375" style="26" customWidth="1"/>
    <col min="5633" max="5633" width="9.140625" style="26"/>
    <col min="5634" max="5634" width="13.85546875" style="26" customWidth="1"/>
    <col min="5635" max="5635" width="10.7109375" style="26" customWidth="1"/>
    <col min="5636" max="5636" width="9.140625" style="26"/>
    <col min="5637" max="5637" width="21.140625" style="26" customWidth="1"/>
    <col min="5638" max="5638" width="9.140625" style="26"/>
    <col min="5639" max="5639" width="20.28515625" style="26" customWidth="1"/>
    <col min="5640" max="5640" width="32.7109375" style="26" customWidth="1"/>
    <col min="5641" max="5885" width="9.140625" style="26"/>
    <col min="5886" max="5886" width="25.7109375" style="26" customWidth="1"/>
    <col min="5887" max="5887" width="31.7109375" style="26" customWidth="1"/>
    <col min="5888" max="5888" width="20.7109375" style="26" customWidth="1"/>
    <col min="5889" max="5889" width="9.140625" style="26"/>
    <col min="5890" max="5890" width="13.85546875" style="26" customWidth="1"/>
    <col min="5891" max="5891" width="10.7109375" style="26" customWidth="1"/>
    <col min="5892" max="5892" width="9.140625" style="26"/>
    <col min="5893" max="5893" width="21.140625" style="26" customWidth="1"/>
    <col min="5894" max="5894" width="9.140625" style="26"/>
    <col min="5895" max="5895" width="20.28515625" style="26" customWidth="1"/>
    <col min="5896" max="5896" width="32.7109375" style="26" customWidth="1"/>
    <col min="5897" max="6141" width="9.140625" style="26"/>
    <col min="6142" max="6142" width="25.7109375" style="26" customWidth="1"/>
    <col min="6143" max="6143" width="31.7109375" style="26" customWidth="1"/>
    <col min="6144" max="6144" width="20.7109375" style="26" customWidth="1"/>
    <col min="6145" max="6145" width="9.140625" style="26"/>
    <col min="6146" max="6146" width="13.85546875" style="26" customWidth="1"/>
    <col min="6147" max="6147" width="10.7109375" style="26" customWidth="1"/>
    <col min="6148" max="6148" width="9.140625" style="26"/>
    <col min="6149" max="6149" width="21.140625" style="26" customWidth="1"/>
    <col min="6150" max="6150" width="9.140625" style="26"/>
    <col min="6151" max="6151" width="20.28515625" style="26" customWidth="1"/>
    <col min="6152" max="6152" width="32.7109375" style="26" customWidth="1"/>
    <col min="6153" max="6397" width="9.140625" style="26"/>
    <col min="6398" max="6398" width="25.7109375" style="26" customWidth="1"/>
    <col min="6399" max="6399" width="31.7109375" style="26" customWidth="1"/>
    <col min="6400" max="6400" width="20.7109375" style="26" customWidth="1"/>
    <col min="6401" max="6401" width="9.140625" style="26"/>
    <col min="6402" max="6402" width="13.85546875" style="26" customWidth="1"/>
    <col min="6403" max="6403" width="10.7109375" style="26" customWidth="1"/>
    <col min="6404" max="6404" width="9.140625" style="26"/>
    <col min="6405" max="6405" width="21.140625" style="26" customWidth="1"/>
    <col min="6406" max="6406" width="9.140625" style="26"/>
    <col min="6407" max="6407" width="20.28515625" style="26" customWidth="1"/>
    <col min="6408" max="6408" width="32.7109375" style="26" customWidth="1"/>
    <col min="6409" max="6653" width="9.140625" style="26"/>
    <col min="6654" max="6654" width="25.7109375" style="26" customWidth="1"/>
    <col min="6655" max="6655" width="31.7109375" style="26" customWidth="1"/>
    <col min="6656" max="6656" width="20.7109375" style="26" customWidth="1"/>
    <col min="6657" max="6657" width="9.140625" style="26"/>
    <col min="6658" max="6658" width="13.85546875" style="26" customWidth="1"/>
    <col min="6659" max="6659" width="10.7109375" style="26" customWidth="1"/>
    <col min="6660" max="6660" width="9.140625" style="26"/>
    <col min="6661" max="6661" width="21.140625" style="26" customWidth="1"/>
    <col min="6662" max="6662" width="9.140625" style="26"/>
    <col min="6663" max="6663" width="20.28515625" style="26" customWidth="1"/>
    <col min="6664" max="6664" width="32.7109375" style="26" customWidth="1"/>
    <col min="6665" max="6909" width="9.140625" style="26"/>
    <col min="6910" max="6910" width="25.7109375" style="26" customWidth="1"/>
    <col min="6911" max="6911" width="31.7109375" style="26" customWidth="1"/>
    <col min="6912" max="6912" width="20.7109375" style="26" customWidth="1"/>
    <col min="6913" max="6913" width="9.140625" style="26"/>
    <col min="6914" max="6914" width="13.85546875" style="26" customWidth="1"/>
    <col min="6915" max="6915" width="10.7109375" style="26" customWidth="1"/>
    <col min="6916" max="6916" width="9.140625" style="26"/>
    <col min="6917" max="6917" width="21.140625" style="26" customWidth="1"/>
    <col min="6918" max="6918" width="9.140625" style="26"/>
    <col min="6919" max="6919" width="20.28515625" style="26" customWidth="1"/>
    <col min="6920" max="6920" width="32.7109375" style="26" customWidth="1"/>
    <col min="6921" max="7165" width="9.140625" style="26"/>
    <col min="7166" max="7166" width="25.7109375" style="26" customWidth="1"/>
    <col min="7167" max="7167" width="31.7109375" style="26" customWidth="1"/>
    <col min="7168" max="7168" width="20.7109375" style="26" customWidth="1"/>
    <col min="7169" max="7169" width="9.140625" style="26"/>
    <col min="7170" max="7170" width="13.85546875" style="26" customWidth="1"/>
    <col min="7171" max="7171" width="10.7109375" style="26" customWidth="1"/>
    <col min="7172" max="7172" width="9.140625" style="26"/>
    <col min="7173" max="7173" width="21.140625" style="26" customWidth="1"/>
    <col min="7174" max="7174" width="9.140625" style="26"/>
    <col min="7175" max="7175" width="20.28515625" style="26" customWidth="1"/>
    <col min="7176" max="7176" width="32.7109375" style="26" customWidth="1"/>
    <col min="7177" max="7421" width="9.140625" style="26"/>
    <col min="7422" max="7422" width="25.7109375" style="26" customWidth="1"/>
    <col min="7423" max="7423" width="31.7109375" style="26" customWidth="1"/>
    <col min="7424" max="7424" width="20.7109375" style="26" customWidth="1"/>
    <col min="7425" max="7425" width="9.140625" style="26"/>
    <col min="7426" max="7426" width="13.85546875" style="26" customWidth="1"/>
    <col min="7427" max="7427" width="10.7109375" style="26" customWidth="1"/>
    <col min="7428" max="7428" width="9.140625" style="26"/>
    <col min="7429" max="7429" width="21.140625" style="26" customWidth="1"/>
    <col min="7430" max="7430" width="9.140625" style="26"/>
    <col min="7431" max="7431" width="20.28515625" style="26" customWidth="1"/>
    <col min="7432" max="7432" width="32.7109375" style="26" customWidth="1"/>
    <col min="7433" max="7677" width="9.140625" style="26"/>
    <col min="7678" max="7678" width="25.7109375" style="26" customWidth="1"/>
    <col min="7679" max="7679" width="31.7109375" style="26" customWidth="1"/>
    <col min="7680" max="7680" width="20.7109375" style="26" customWidth="1"/>
    <col min="7681" max="7681" width="9.140625" style="26"/>
    <col min="7682" max="7682" width="13.85546875" style="26" customWidth="1"/>
    <col min="7683" max="7683" width="10.7109375" style="26" customWidth="1"/>
    <col min="7684" max="7684" width="9.140625" style="26"/>
    <col min="7685" max="7685" width="21.140625" style="26" customWidth="1"/>
    <col min="7686" max="7686" width="9.140625" style="26"/>
    <col min="7687" max="7687" width="20.28515625" style="26" customWidth="1"/>
    <col min="7688" max="7688" width="32.7109375" style="26" customWidth="1"/>
    <col min="7689" max="7933" width="9.140625" style="26"/>
    <col min="7934" max="7934" width="25.7109375" style="26" customWidth="1"/>
    <col min="7935" max="7935" width="31.7109375" style="26" customWidth="1"/>
    <col min="7936" max="7936" width="20.7109375" style="26" customWidth="1"/>
    <col min="7937" max="7937" width="9.140625" style="26"/>
    <col min="7938" max="7938" width="13.85546875" style="26" customWidth="1"/>
    <col min="7939" max="7939" width="10.7109375" style="26" customWidth="1"/>
    <col min="7940" max="7940" width="9.140625" style="26"/>
    <col min="7941" max="7941" width="21.140625" style="26" customWidth="1"/>
    <col min="7942" max="7942" width="9.140625" style="26"/>
    <col min="7943" max="7943" width="20.28515625" style="26" customWidth="1"/>
    <col min="7944" max="7944" width="32.7109375" style="26" customWidth="1"/>
    <col min="7945" max="8189" width="9.140625" style="26"/>
    <col min="8190" max="8190" width="25.7109375" style="26" customWidth="1"/>
    <col min="8191" max="8191" width="31.7109375" style="26" customWidth="1"/>
    <col min="8192" max="8192" width="20.7109375" style="26" customWidth="1"/>
    <col min="8193" max="8193" width="9.140625" style="26"/>
    <col min="8194" max="8194" width="13.85546875" style="26" customWidth="1"/>
    <col min="8195" max="8195" width="10.7109375" style="26" customWidth="1"/>
    <col min="8196" max="8196" width="9.140625" style="26"/>
    <col min="8197" max="8197" width="21.140625" style="26" customWidth="1"/>
    <col min="8198" max="8198" width="9.140625" style="26"/>
    <col min="8199" max="8199" width="20.28515625" style="26" customWidth="1"/>
    <col min="8200" max="8200" width="32.7109375" style="26" customWidth="1"/>
    <col min="8201" max="8445" width="9.140625" style="26"/>
    <col min="8446" max="8446" width="25.7109375" style="26" customWidth="1"/>
    <col min="8447" max="8447" width="31.7109375" style="26" customWidth="1"/>
    <col min="8448" max="8448" width="20.7109375" style="26" customWidth="1"/>
    <col min="8449" max="8449" width="9.140625" style="26"/>
    <col min="8450" max="8450" width="13.85546875" style="26" customWidth="1"/>
    <col min="8451" max="8451" width="10.7109375" style="26" customWidth="1"/>
    <col min="8452" max="8452" width="9.140625" style="26"/>
    <col min="8453" max="8453" width="21.140625" style="26" customWidth="1"/>
    <col min="8454" max="8454" width="9.140625" style="26"/>
    <col min="8455" max="8455" width="20.28515625" style="26" customWidth="1"/>
    <col min="8456" max="8456" width="32.7109375" style="26" customWidth="1"/>
    <col min="8457" max="8701" width="9.140625" style="26"/>
    <col min="8702" max="8702" width="25.7109375" style="26" customWidth="1"/>
    <col min="8703" max="8703" width="31.7109375" style="26" customWidth="1"/>
    <col min="8704" max="8704" width="20.7109375" style="26" customWidth="1"/>
    <col min="8705" max="8705" width="9.140625" style="26"/>
    <col min="8706" max="8706" width="13.85546875" style="26" customWidth="1"/>
    <col min="8707" max="8707" width="10.7109375" style="26" customWidth="1"/>
    <col min="8708" max="8708" width="9.140625" style="26"/>
    <col min="8709" max="8709" width="21.140625" style="26" customWidth="1"/>
    <col min="8710" max="8710" width="9.140625" style="26"/>
    <col min="8711" max="8711" width="20.28515625" style="26" customWidth="1"/>
    <col min="8712" max="8712" width="32.7109375" style="26" customWidth="1"/>
    <col min="8713" max="8957" width="9.140625" style="26"/>
    <col min="8958" max="8958" width="25.7109375" style="26" customWidth="1"/>
    <col min="8959" max="8959" width="31.7109375" style="26" customWidth="1"/>
    <col min="8960" max="8960" width="20.7109375" style="26" customWidth="1"/>
    <col min="8961" max="8961" width="9.140625" style="26"/>
    <col min="8962" max="8962" width="13.85546875" style="26" customWidth="1"/>
    <col min="8963" max="8963" width="10.7109375" style="26" customWidth="1"/>
    <col min="8964" max="8964" width="9.140625" style="26"/>
    <col min="8965" max="8965" width="21.140625" style="26" customWidth="1"/>
    <col min="8966" max="8966" width="9.140625" style="26"/>
    <col min="8967" max="8967" width="20.28515625" style="26" customWidth="1"/>
    <col min="8968" max="8968" width="32.7109375" style="26" customWidth="1"/>
    <col min="8969" max="9213" width="9.140625" style="26"/>
    <col min="9214" max="9214" width="25.7109375" style="26" customWidth="1"/>
    <col min="9215" max="9215" width="31.7109375" style="26" customWidth="1"/>
    <col min="9216" max="9216" width="20.7109375" style="26" customWidth="1"/>
    <col min="9217" max="9217" width="9.140625" style="26"/>
    <col min="9218" max="9218" width="13.85546875" style="26" customWidth="1"/>
    <col min="9219" max="9219" width="10.7109375" style="26" customWidth="1"/>
    <col min="9220" max="9220" width="9.140625" style="26"/>
    <col min="9221" max="9221" width="21.140625" style="26" customWidth="1"/>
    <col min="9222" max="9222" width="9.140625" style="26"/>
    <col min="9223" max="9223" width="20.28515625" style="26" customWidth="1"/>
    <col min="9224" max="9224" width="32.7109375" style="26" customWidth="1"/>
    <col min="9225" max="9469" width="9.140625" style="26"/>
    <col min="9470" max="9470" width="25.7109375" style="26" customWidth="1"/>
    <col min="9471" max="9471" width="31.7109375" style="26" customWidth="1"/>
    <col min="9472" max="9472" width="20.7109375" style="26" customWidth="1"/>
    <col min="9473" max="9473" width="9.140625" style="26"/>
    <col min="9474" max="9474" width="13.85546875" style="26" customWidth="1"/>
    <col min="9475" max="9475" width="10.7109375" style="26" customWidth="1"/>
    <col min="9476" max="9476" width="9.140625" style="26"/>
    <col min="9477" max="9477" width="21.140625" style="26" customWidth="1"/>
    <col min="9478" max="9478" width="9.140625" style="26"/>
    <col min="9479" max="9479" width="20.28515625" style="26" customWidth="1"/>
    <col min="9480" max="9480" width="32.7109375" style="26" customWidth="1"/>
    <col min="9481" max="9725" width="9.140625" style="26"/>
    <col min="9726" max="9726" width="25.7109375" style="26" customWidth="1"/>
    <col min="9727" max="9727" width="31.7109375" style="26" customWidth="1"/>
    <col min="9728" max="9728" width="20.7109375" style="26" customWidth="1"/>
    <col min="9729" max="9729" width="9.140625" style="26"/>
    <col min="9730" max="9730" width="13.85546875" style="26" customWidth="1"/>
    <col min="9731" max="9731" width="10.7109375" style="26" customWidth="1"/>
    <col min="9732" max="9732" width="9.140625" style="26"/>
    <col min="9733" max="9733" width="21.140625" style="26" customWidth="1"/>
    <col min="9734" max="9734" width="9.140625" style="26"/>
    <col min="9735" max="9735" width="20.28515625" style="26" customWidth="1"/>
    <col min="9736" max="9736" width="32.7109375" style="26" customWidth="1"/>
    <col min="9737" max="9981" width="9.140625" style="26"/>
    <col min="9982" max="9982" width="25.7109375" style="26" customWidth="1"/>
    <col min="9983" max="9983" width="31.7109375" style="26" customWidth="1"/>
    <col min="9984" max="9984" width="20.7109375" style="26" customWidth="1"/>
    <col min="9985" max="9985" width="9.140625" style="26"/>
    <col min="9986" max="9986" width="13.85546875" style="26" customWidth="1"/>
    <col min="9987" max="9987" width="10.7109375" style="26" customWidth="1"/>
    <col min="9988" max="9988" width="9.140625" style="26"/>
    <col min="9989" max="9989" width="21.140625" style="26" customWidth="1"/>
    <col min="9990" max="9990" width="9.140625" style="26"/>
    <col min="9991" max="9991" width="20.28515625" style="26" customWidth="1"/>
    <col min="9992" max="9992" width="32.7109375" style="26" customWidth="1"/>
    <col min="9993" max="10237" width="9.140625" style="26"/>
    <col min="10238" max="10238" width="25.7109375" style="26" customWidth="1"/>
    <col min="10239" max="10239" width="31.7109375" style="26" customWidth="1"/>
    <col min="10240" max="10240" width="20.7109375" style="26" customWidth="1"/>
    <col min="10241" max="10241" width="9.140625" style="26"/>
    <col min="10242" max="10242" width="13.85546875" style="26" customWidth="1"/>
    <col min="10243" max="10243" width="10.7109375" style="26" customWidth="1"/>
    <col min="10244" max="10244" width="9.140625" style="26"/>
    <col min="10245" max="10245" width="21.140625" style="26" customWidth="1"/>
    <col min="10246" max="10246" width="9.140625" style="26"/>
    <col min="10247" max="10247" width="20.28515625" style="26" customWidth="1"/>
    <col min="10248" max="10248" width="32.7109375" style="26" customWidth="1"/>
    <col min="10249" max="10493" width="9.140625" style="26"/>
    <col min="10494" max="10494" width="25.7109375" style="26" customWidth="1"/>
    <col min="10495" max="10495" width="31.7109375" style="26" customWidth="1"/>
    <col min="10496" max="10496" width="20.7109375" style="26" customWidth="1"/>
    <col min="10497" max="10497" width="9.140625" style="26"/>
    <col min="10498" max="10498" width="13.85546875" style="26" customWidth="1"/>
    <col min="10499" max="10499" width="10.7109375" style="26" customWidth="1"/>
    <col min="10500" max="10500" width="9.140625" style="26"/>
    <col min="10501" max="10501" width="21.140625" style="26" customWidth="1"/>
    <col min="10502" max="10502" width="9.140625" style="26"/>
    <col min="10503" max="10503" width="20.28515625" style="26" customWidth="1"/>
    <col min="10504" max="10504" width="32.7109375" style="26" customWidth="1"/>
    <col min="10505" max="10749" width="9.140625" style="26"/>
    <col min="10750" max="10750" width="25.7109375" style="26" customWidth="1"/>
    <col min="10751" max="10751" width="31.7109375" style="26" customWidth="1"/>
    <col min="10752" max="10752" width="20.7109375" style="26" customWidth="1"/>
    <col min="10753" max="10753" width="9.140625" style="26"/>
    <col min="10754" max="10754" width="13.85546875" style="26" customWidth="1"/>
    <col min="10755" max="10755" width="10.7109375" style="26" customWidth="1"/>
    <col min="10756" max="10756" width="9.140625" style="26"/>
    <col min="10757" max="10757" width="21.140625" style="26" customWidth="1"/>
    <col min="10758" max="10758" width="9.140625" style="26"/>
    <col min="10759" max="10759" width="20.28515625" style="26" customWidth="1"/>
    <col min="10760" max="10760" width="32.7109375" style="26" customWidth="1"/>
    <col min="10761" max="11005" width="9.140625" style="26"/>
    <col min="11006" max="11006" width="25.7109375" style="26" customWidth="1"/>
    <col min="11007" max="11007" width="31.7109375" style="26" customWidth="1"/>
    <col min="11008" max="11008" width="20.7109375" style="26" customWidth="1"/>
    <col min="11009" max="11009" width="9.140625" style="26"/>
    <col min="11010" max="11010" width="13.85546875" style="26" customWidth="1"/>
    <col min="11011" max="11011" width="10.7109375" style="26" customWidth="1"/>
    <col min="11012" max="11012" width="9.140625" style="26"/>
    <col min="11013" max="11013" width="21.140625" style="26" customWidth="1"/>
    <col min="11014" max="11014" width="9.140625" style="26"/>
    <col min="11015" max="11015" width="20.28515625" style="26" customWidth="1"/>
    <col min="11016" max="11016" width="32.7109375" style="26" customWidth="1"/>
    <col min="11017" max="11261" width="9.140625" style="26"/>
    <col min="11262" max="11262" width="25.7109375" style="26" customWidth="1"/>
    <col min="11263" max="11263" width="31.7109375" style="26" customWidth="1"/>
    <col min="11264" max="11264" width="20.7109375" style="26" customWidth="1"/>
    <col min="11265" max="11265" width="9.140625" style="26"/>
    <col min="11266" max="11266" width="13.85546875" style="26" customWidth="1"/>
    <col min="11267" max="11267" width="10.7109375" style="26" customWidth="1"/>
    <col min="11268" max="11268" width="9.140625" style="26"/>
    <col min="11269" max="11269" width="21.140625" style="26" customWidth="1"/>
    <col min="11270" max="11270" width="9.140625" style="26"/>
    <col min="11271" max="11271" width="20.28515625" style="26" customWidth="1"/>
    <col min="11272" max="11272" width="32.7109375" style="26" customWidth="1"/>
    <col min="11273" max="11517" width="9.140625" style="26"/>
    <col min="11518" max="11518" width="25.7109375" style="26" customWidth="1"/>
    <col min="11519" max="11519" width="31.7109375" style="26" customWidth="1"/>
    <col min="11520" max="11520" width="20.7109375" style="26" customWidth="1"/>
    <col min="11521" max="11521" width="9.140625" style="26"/>
    <col min="11522" max="11522" width="13.85546875" style="26" customWidth="1"/>
    <col min="11523" max="11523" width="10.7109375" style="26" customWidth="1"/>
    <col min="11524" max="11524" width="9.140625" style="26"/>
    <col min="11525" max="11525" width="21.140625" style="26" customWidth="1"/>
    <col min="11526" max="11526" width="9.140625" style="26"/>
    <col min="11527" max="11527" width="20.28515625" style="26" customWidth="1"/>
    <col min="11528" max="11528" width="32.7109375" style="26" customWidth="1"/>
    <col min="11529" max="11773" width="9.140625" style="26"/>
    <col min="11774" max="11774" width="25.7109375" style="26" customWidth="1"/>
    <col min="11775" max="11775" width="31.7109375" style="26" customWidth="1"/>
    <col min="11776" max="11776" width="20.7109375" style="26" customWidth="1"/>
    <col min="11777" max="11777" width="9.140625" style="26"/>
    <col min="11778" max="11778" width="13.85546875" style="26" customWidth="1"/>
    <col min="11779" max="11779" width="10.7109375" style="26" customWidth="1"/>
    <col min="11780" max="11780" width="9.140625" style="26"/>
    <col min="11781" max="11781" width="21.140625" style="26" customWidth="1"/>
    <col min="11782" max="11782" width="9.140625" style="26"/>
    <col min="11783" max="11783" width="20.28515625" style="26" customWidth="1"/>
    <col min="11784" max="11784" width="32.7109375" style="26" customWidth="1"/>
    <col min="11785" max="12029" width="9.140625" style="26"/>
    <col min="12030" max="12030" width="25.7109375" style="26" customWidth="1"/>
    <col min="12031" max="12031" width="31.7109375" style="26" customWidth="1"/>
    <col min="12032" max="12032" width="20.7109375" style="26" customWidth="1"/>
    <col min="12033" max="12033" width="9.140625" style="26"/>
    <col min="12034" max="12034" width="13.85546875" style="26" customWidth="1"/>
    <col min="12035" max="12035" width="10.7109375" style="26" customWidth="1"/>
    <col min="12036" max="12036" width="9.140625" style="26"/>
    <col min="12037" max="12037" width="21.140625" style="26" customWidth="1"/>
    <col min="12038" max="12038" width="9.140625" style="26"/>
    <col min="12039" max="12039" width="20.28515625" style="26" customWidth="1"/>
    <col min="12040" max="12040" width="32.7109375" style="26" customWidth="1"/>
    <col min="12041" max="12285" width="9.140625" style="26"/>
    <col min="12286" max="12286" width="25.7109375" style="26" customWidth="1"/>
    <col min="12287" max="12287" width="31.7109375" style="26" customWidth="1"/>
    <col min="12288" max="12288" width="20.7109375" style="26" customWidth="1"/>
    <col min="12289" max="12289" width="9.140625" style="26"/>
    <col min="12290" max="12290" width="13.85546875" style="26" customWidth="1"/>
    <col min="12291" max="12291" width="10.7109375" style="26" customWidth="1"/>
    <col min="12292" max="12292" width="9.140625" style="26"/>
    <col min="12293" max="12293" width="21.140625" style="26" customWidth="1"/>
    <col min="12294" max="12294" width="9.140625" style="26"/>
    <col min="12295" max="12295" width="20.28515625" style="26" customWidth="1"/>
    <col min="12296" max="12296" width="32.7109375" style="26" customWidth="1"/>
    <col min="12297" max="12541" width="9.140625" style="26"/>
    <col min="12542" max="12542" width="25.7109375" style="26" customWidth="1"/>
    <col min="12543" max="12543" width="31.7109375" style="26" customWidth="1"/>
    <col min="12544" max="12544" width="20.7109375" style="26" customWidth="1"/>
    <col min="12545" max="12545" width="9.140625" style="26"/>
    <col min="12546" max="12546" width="13.85546875" style="26" customWidth="1"/>
    <col min="12547" max="12547" width="10.7109375" style="26" customWidth="1"/>
    <col min="12548" max="12548" width="9.140625" style="26"/>
    <col min="12549" max="12549" width="21.140625" style="26" customWidth="1"/>
    <col min="12550" max="12550" width="9.140625" style="26"/>
    <col min="12551" max="12551" width="20.28515625" style="26" customWidth="1"/>
    <col min="12552" max="12552" width="32.7109375" style="26" customWidth="1"/>
    <col min="12553" max="12797" width="9.140625" style="26"/>
    <col min="12798" max="12798" width="25.7109375" style="26" customWidth="1"/>
    <col min="12799" max="12799" width="31.7109375" style="26" customWidth="1"/>
    <col min="12800" max="12800" width="20.7109375" style="26" customWidth="1"/>
    <col min="12801" max="12801" width="9.140625" style="26"/>
    <col min="12802" max="12802" width="13.85546875" style="26" customWidth="1"/>
    <col min="12803" max="12803" width="10.7109375" style="26" customWidth="1"/>
    <col min="12804" max="12804" width="9.140625" style="26"/>
    <col min="12805" max="12805" width="21.140625" style="26" customWidth="1"/>
    <col min="12806" max="12806" width="9.140625" style="26"/>
    <col min="12807" max="12807" width="20.28515625" style="26" customWidth="1"/>
    <col min="12808" max="12808" width="32.7109375" style="26" customWidth="1"/>
    <col min="12809" max="13053" width="9.140625" style="26"/>
    <col min="13054" max="13054" width="25.7109375" style="26" customWidth="1"/>
    <col min="13055" max="13055" width="31.7109375" style="26" customWidth="1"/>
    <col min="13056" max="13056" width="20.7109375" style="26" customWidth="1"/>
    <col min="13057" max="13057" width="9.140625" style="26"/>
    <col min="13058" max="13058" width="13.85546875" style="26" customWidth="1"/>
    <col min="13059" max="13059" width="10.7109375" style="26" customWidth="1"/>
    <col min="13060" max="13060" width="9.140625" style="26"/>
    <col min="13061" max="13061" width="21.140625" style="26" customWidth="1"/>
    <col min="13062" max="13062" width="9.140625" style="26"/>
    <col min="13063" max="13063" width="20.28515625" style="26" customWidth="1"/>
    <col min="13064" max="13064" width="32.7109375" style="26" customWidth="1"/>
    <col min="13065" max="13309" width="9.140625" style="26"/>
    <col min="13310" max="13310" width="25.7109375" style="26" customWidth="1"/>
    <col min="13311" max="13311" width="31.7109375" style="26" customWidth="1"/>
    <col min="13312" max="13312" width="20.7109375" style="26" customWidth="1"/>
    <col min="13313" max="13313" width="9.140625" style="26"/>
    <col min="13314" max="13314" width="13.85546875" style="26" customWidth="1"/>
    <col min="13315" max="13315" width="10.7109375" style="26" customWidth="1"/>
    <col min="13316" max="13316" width="9.140625" style="26"/>
    <col min="13317" max="13317" width="21.140625" style="26" customWidth="1"/>
    <col min="13318" max="13318" width="9.140625" style="26"/>
    <col min="13319" max="13319" width="20.28515625" style="26" customWidth="1"/>
    <col min="13320" max="13320" width="32.7109375" style="26" customWidth="1"/>
    <col min="13321" max="13565" width="9.140625" style="26"/>
    <col min="13566" max="13566" width="25.7109375" style="26" customWidth="1"/>
    <col min="13567" max="13567" width="31.7109375" style="26" customWidth="1"/>
    <col min="13568" max="13568" width="20.7109375" style="26" customWidth="1"/>
    <col min="13569" max="13569" width="9.140625" style="26"/>
    <col min="13570" max="13570" width="13.85546875" style="26" customWidth="1"/>
    <col min="13571" max="13571" width="10.7109375" style="26" customWidth="1"/>
    <col min="13572" max="13572" width="9.140625" style="26"/>
    <col min="13573" max="13573" width="21.140625" style="26" customWidth="1"/>
    <col min="13574" max="13574" width="9.140625" style="26"/>
    <col min="13575" max="13575" width="20.28515625" style="26" customWidth="1"/>
    <col min="13576" max="13576" width="32.7109375" style="26" customWidth="1"/>
    <col min="13577" max="13821" width="9.140625" style="26"/>
    <col min="13822" max="13822" width="25.7109375" style="26" customWidth="1"/>
    <col min="13823" max="13823" width="31.7109375" style="26" customWidth="1"/>
    <col min="13824" max="13824" width="20.7109375" style="26" customWidth="1"/>
    <col min="13825" max="13825" width="9.140625" style="26"/>
    <col min="13826" max="13826" width="13.85546875" style="26" customWidth="1"/>
    <col min="13827" max="13827" width="10.7109375" style="26" customWidth="1"/>
    <col min="13828" max="13828" width="9.140625" style="26"/>
    <col min="13829" max="13829" width="21.140625" style="26" customWidth="1"/>
    <col min="13830" max="13830" width="9.140625" style="26"/>
    <col min="13831" max="13831" width="20.28515625" style="26" customWidth="1"/>
    <col min="13832" max="13832" width="32.7109375" style="26" customWidth="1"/>
    <col min="13833" max="14077" width="9.140625" style="26"/>
    <col min="14078" max="14078" width="25.7109375" style="26" customWidth="1"/>
    <col min="14079" max="14079" width="31.7109375" style="26" customWidth="1"/>
    <col min="14080" max="14080" width="20.7109375" style="26" customWidth="1"/>
    <col min="14081" max="14081" width="9.140625" style="26"/>
    <col min="14082" max="14082" width="13.85546875" style="26" customWidth="1"/>
    <col min="14083" max="14083" width="10.7109375" style="26" customWidth="1"/>
    <col min="14084" max="14084" width="9.140625" style="26"/>
    <col min="14085" max="14085" width="21.140625" style="26" customWidth="1"/>
    <col min="14086" max="14086" width="9.140625" style="26"/>
    <col min="14087" max="14087" width="20.28515625" style="26" customWidth="1"/>
    <col min="14088" max="14088" width="32.7109375" style="26" customWidth="1"/>
    <col min="14089" max="14333" width="9.140625" style="26"/>
    <col min="14334" max="14334" width="25.7109375" style="26" customWidth="1"/>
    <col min="14335" max="14335" width="31.7109375" style="26" customWidth="1"/>
    <col min="14336" max="14336" width="20.7109375" style="26" customWidth="1"/>
    <col min="14337" max="14337" width="9.140625" style="26"/>
    <col min="14338" max="14338" width="13.85546875" style="26" customWidth="1"/>
    <col min="14339" max="14339" width="10.7109375" style="26" customWidth="1"/>
    <col min="14340" max="14340" width="9.140625" style="26"/>
    <col min="14341" max="14341" width="21.140625" style="26" customWidth="1"/>
    <col min="14342" max="14342" width="9.140625" style="26"/>
    <col min="14343" max="14343" width="20.28515625" style="26" customWidth="1"/>
    <col min="14344" max="14344" width="32.7109375" style="26" customWidth="1"/>
    <col min="14345" max="14589" width="9.140625" style="26"/>
    <col min="14590" max="14590" width="25.7109375" style="26" customWidth="1"/>
    <col min="14591" max="14591" width="31.7109375" style="26" customWidth="1"/>
    <col min="14592" max="14592" width="20.7109375" style="26" customWidth="1"/>
    <col min="14593" max="14593" width="9.140625" style="26"/>
    <col min="14594" max="14594" width="13.85546875" style="26" customWidth="1"/>
    <col min="14595" max="14595" width="10.7109375" style="26" customWidth="1"/>
    <col min="14596" max="14596" width="9.140625" style="26"/>
    <col min="14597" max="14597" width="21.140625" style="26" customWidth="1"/>
    <col min="14598" max="14598" width="9.140625" style="26"/>
    <col min="14599" max="14599" width="20.28515625" style="26" customWidth="1"/>
    <col min="14600" max="14600" width="32.7109375" style="26" customWidth="1"/>
    <col min="14601" max="14845" width="9.140625" style="26"/>
    <col min="14846" max="14846" width="25.7109375" style="26" customWidth="1"/>
    <col min="14847" max="14847" width="31.7109375" style="26" customWidth="1"/>
    <col min="14848" max="14848" width="20.7109375" style="26" customWidth="1"/>
    <col min="14849" max="14849" width="9.140625" style="26"/>
    <col min="14850" max="14850" width="13.85546875" style="26" customWidth="1"/>
    <col min="14851" max="14851" width="10.7109375" style="26" customWidth="1"/>
    <col min="14852" max="14852" width="9.140625" style="26"/>
    <col min="14853" max="14853" width="21.140625" style="26" customWidth="1"/>
    <col min="14854" max="14854" width="9.140625" style="26"/>
    <col min="14855" max="14855" width="20.28515625" style="26" customWidth="1"/>
    <col min="14856" max="14856" width="32.7109375" style="26" customWidth="1"/>
    <col min="14857" max="15101" width="9.140625" style="26"/>
    <col min="15102" max="15102" width="25.7109375" style="26" customWidth="1"/>
    <col min="15103" max="15103" width="31.7109375" style="26" customWidth="1"/>
    <col min="15104" max="15104" width="20.7109375" style="26" customWidth="1"/>
    <col min="15105" max="15105" width="9.140625" style="26"/>
    <col min="15106" max="15106" width="13.85546875" style="26" customWidth="1"/>
    <col min="15107" max="15107" width="10.7109375" style="26" customWidth="1"/>
    <col min="15108" max="15108" width="9.140625" style="26"/>
    <col min="15109" max="15109" width="21.140625" style="26" customWidth="1"/>
    <col min="15110" max="15110" width="9.140625" style="26"/>
    <col min="15111" max="15111" width="20.28515625" style="26" customWidth="1"/>
    <col min="15112" max="15112" width="32.7109375" style="26" customWidth="1"/>
    <col min="15113" max="15357" width="9.140625" style="26"/>
    <col min="15358" max="15358" width="25.7109375" style="26" customWidth="1"/>
    <col min="15359" max="15359" width="31.7109375" style="26" customWidth="1"/>
    <col min="15360" max="15360" width="20.7109375" style="26" customWidth="1"/>
    <col min="15361" max="15361" width="9.140625" style="26"/>
    <col min="15362" max="15362" width="13.85546875" style="26" customWidth="1"/>
    <col min="15363" max="15363" width="10.7109375" style="26" customWidth="1"/>
    <col min="15364" max="15364" width="9.140625" style="26"/>
    <col min="15365" max="15365" width="21.140625" style="26" customWidth="1"/>
    <col min="15366" max="15366" width="9.140625" style="26"/>
    <col min="15367" max="15367" width="20.28515625" style="26" customWidth="1"/>
    <col min="15368" max="15368" width="32.7109375" style="26" customWidth="1"/>
    <col min="15369" max="15613" width="9.140625" style="26"/>
    <col min="15614" max="15614" width="25.7109375" style="26" customWidth="1"/>
    <col min="15615" max="15615" width="31.7109375" style="26" customWidth="1"/>
    <col min="15616" max="15616" width="20.7109375" style="26" customWidth="1"/>
    <col min="15617" max="15617" width="9.140625" style="26"/>
    <col min="15618" max="15618" width="13.85546875" style="26" customWidth="1"/>
    <col min="15619" max="15619" width="10.7109375" style="26" customWidth="1"/>
    <col min="15620" max="15620" width="9.140625" style="26"/>
    <col min="15621" max="15621" width="21.140625" style="26" customWidth="1"/>
    <col min="15622" max="15622" width="9.140625" style="26"/>
    <col min="15623" max="15623" width="20.28515625" style="26" customWidth="1"/>
    <col min="15624" max="15624" width="32.7109375" style="26" customWidth="1"/>
    <col min="15625" max="15869" width="9.140625" style="26"/>
    <col min="15870" max="15870" width="25.7109375" style="26" customWidth="1"/>
    <col min="15871" max="15871" width="31.7109375" style="26" customWidth="1"/>
    <col min="15872" max="15872" width="20.7109375" style="26" customWidth="1"/>
    <col min="15873" max="15873" width="9.140625" style="26"/>
    <col min="15874" max="15874" width="13.85546875" style="26" customWidth="1"/>
    <col min="15875" max="15875" width="10.7109375" style="26" customWidth="1"/>
    <col min="15876" max="15876" width="9.140625" style="26"/>
    <col min="15877" max="15877" width="21.140625" style="26" customWidth="1"/>
    <col min="15878" max="15878" width="9.140625" style="26"/>
    <col min="15879" max="15879" width="20.28515625" style="26" customWidth="1"/>
    <col min="15880" max="15880" width="32.7109375" style="26" customWidth="1"/>
    <col min="15881" max="16125" width="9.140625" style="26"/>
    <col min="16126" max="16126" width="25.7109375" style="26" customWidth="1"/>
    <col min="16127" max="16127" width="31.7109375" style="26" customWidth="1"/>
    <col min="16128" max="16128" width="20.7109375" style="26" customWidth="1"/>
    <col min="16129" max="16129" width="9.140625" style="26"/>
    <col min="16130" max="16130" width="13.85546875" style="26" customWidth="1"/>
    <col min="16131" max="16131" width="10.7109375" style="26" customWidth="1"/>
    <col min="16132" max="16132" width="9.140625" style="26"/>
    <col min="16133" max="16133" width="21.140625" style="26" customWidth="1"/>
    <col min="16134" max="16134" width="9.140625" style="26"/>
    <col min="16135" max="16135" width="20.28515625" style="26" customWidth="1"/>
    <col min="16136" max="16136" width="32.7109375" style="26" customWidth="1"/>
    <col min="16137" max="16384" width="9.140625" style="26"/>
  </cols>
  <sheetData>
    <row r="1" spans="1:16" ht="36.75" customHeight="1" thickTop="1">
      <c r="A1" s="34" t="s">
        <v>156</v>
      </c>
      <c r="B1" s="245" t="s">
        <v>117</v>
      </c>
      <c r="C1" s="246" t="s">
        <v>118</v>
      </c>
      <c r="D1" s="33"/>
      <c r="E1" s="30" t="s">
        <v>119</v>
      </c>
      <c r="H1" s="75"/>
      <c r="I1" s="76"/>
      <c r="J1" s="77" t="str">
        <f>+H2</f>
        <v>Cost Object</v>
      </c>
      <c r="K1" s="61"/>
      <c r="L1" s="62"/>
      <c r="M1" s="63" t="str">
        <f>+K2</f>
        <v>Cost Object</v>
      </c>
      <c r="O1" s="150"/>
      <c r="P1" s="151"/>
    </row>
    <row r="2" spans="1:16" ht="28.5" customHeight="1" thickBot="1">
      <c r="A2" s="326" t="s">
        <v>164</v>
      </c>
      <c r="B2" s="245" t="s">
        <v>121</v>
      </c>
      <c r="C2" s="246" t="s">
        <v>122</v>
      </c>
      <c r="D2" s="35"/>
      <c r="E2" s="30" t="s">
        <v>123</v>
      </c>
      <c r="H2" s="324" t="s">
        <v>163</v>
      </c>
      <c r="I2" s="325"/>
      <c r="J2" s="79" t="s">
        <v>124</v>
      </c>
      <c r="K2" s="324" t="s">
        <v>163</v>
      </c>
      <c r="L2" s="325"/>
      <c r="M2" s="65" t="s">
        <v>124</v>
      </c>
      <c r="O2" s="289" t="str">
        <f>+H2</f>
        <v>Cost Object</v>
      </c>
      <c r="P2" s="288" t="str">
        <f>+K2</f>
        <v>Cost Object</v>
      </c>
    </row>
    <row r="3" spans="1:16" ht="29.1" customHeight="1" thickTop="1" thickBot="1">
      <c r="A3" s="34"/>
      <c r="B3" s="245" t="s">
        <v>126</v>
      </c>
      <c r="C3" s="246" t="s">
        <v>127</v>
      </c>
      <c r="D3" s="35"/>
      <c r="E3" s="36" t="s">
        <v>128</v>
      </c>
      <c r="F3" s="26" t="s">
        <v>129</v>
      </c>
      <c r="H3" s="78"/>
      <c r="I3" s="76"/>
      <c r="J3" s="80" t="s">
        <v>130</v>
      </c>
      <c r="K3" s="64"/>
      <c r="L3" s="62"/>
      <c r="M3" s="66" t="s">
        <v>130</v>
      </c>
      <c r="N3" s="293" t="s">
        <v>131</v>
      </c>
      <c r="O3" s="152"/>
      <c r="P3" s="153"/>
    </row>
    <row r="4" spans="1:16" ht="7.5" hidden="1" customHeight="1" thickTop="1" thickBot="1">
      <c r="A4" s="37"/>
      <c r="B4" s="38"/>
      <c r="C4" s="59"/>
      <c r="D4" s="39"/>
      <c r="E4" s="40"/>
      <c r="F4" s="39"/>
      <c r="G4" s="32"/>
      <c r="H4" s="81"/>
      <c r="I4" s="82"/>
      <c r="J4" s="83"/>
      <c r="K4" s="67"/>
      <c r="L4" s="68"/>
      <c r="M4" s="69"/>
      <c r="O4" s="154"/>
      <c r="P4" s="153"/>
    </row>
    <row r="5" spans="1:16" ht="3" customHeight="1" thickTop="1" thickBot="1">
      <c r="A5" s="37"/>
      <c r="B5" s="37"/>
      <c r="C5" s="60"/>
      <c r="D5" s="37"/>
      <c r="E5" s="37"/>
      <c r="F5" s="37"/>
      <c r="G5" s="37"/>
      <c r="H5" s="84"/>
      <c r="I5" s="84"/>
      <c r="J5" s="84"/>
      <c r="K5" s="70"/>
      <c r="L5" s="70"/>
      <c r="M5" s="70"/>
      <c r="O5" s="155"/>
      <c r="P5" s="155"/>
    </row>
    <row r="6" spans="1:16" ht="31.5" thickTop="1" thickBot="1">
      <c r="A6" s="291" t="s">
        <v>132</v>
      </c>
      <c r="B6" s="292"/>
      <c r="C6" s="286"/>
      <c r="E6" s="301"/>
      <c r="F6" s="55" t="s">
        <v>129</v>
      </c>
      <c r="H6" s="300"/>
      <c r="I6" s="320" t="str">
        <f>+D7</f>
        <v>Allocatation</v>
      </c>
      <c r="J6" s="297"/>
      <c r="K6" s="300"/>
      <c r="L6" s="321" t="str">
        <f>+I6</f>
        <v>Allocatation</v>
      </c>
      <c r="M6" s="297"/>
      <c r="N6" s="27"/>
      <c r="O6" s="159"/>
      <c r="P6" s="160"/>
    </row>
    <row r="7" spans="1:16" ht="24.95" customHeight="1" thickTop="1" thickBot="1">
      <c r="A7" s="52" t="s">
        <v>133</v>
      </c>
      <c r="B7" s="303"/>
      <c r="C7" s="302"/>
      <c r="D7" s="318" t="s">
        <v>158</v>
      </c>
      <c r="E7" s="173" t="str">
        <f>+D7</f>
        <v>Allocatation</v>
      </c>
      <c r="F7" s="175"/>
      <c r="H7" s="228" t="str">
        <f>"X $"&amp;ROUND(E6,2)&amp;" ="</f>
        <v>X $0 =</v>
      </c>
      <c r="I7" s="229"/>
      <c r="J7" s="230"/>
      <c r="K7" s="238" t="str">
        <f>+H7</f>
        <v>X $0 =</v>
      </c>
      <c r="L7" s="239"/>
      <c r="M7" s="240"/>
      <c r="N7" s="27"/>
      <c r="O7" s="159"/>
      <c r="P7" s="160"/>
    </row>
    <row r="8" spans="1:16" ht="32.1" customHeight="1" thickTop="1">
      <c r="A8" s="29"/>
      <c r="B8" s="166" t="s">
        <v>159</v>
      </c>
      <c r="C8" s="167"/>
      <c r="D8" s="319" t="s">
        <v>160</v>
      </c>
      <c r="E8" s="173" t="str">
        <f>+D8</f>
        <v>Base</v>
      </c>
      <c r="F8" s="55"/>
      <c r="H8" s="231" t="s">
        <v>143</v>
      </c>
      <c r="I8" s="229"/>
      <c r="J8" s="230"/>
      <c r="K8" s="241" t="s">
        <v>143</v>
      </c>
      <c r="L8" s="239"/>
      <c r="M8" s="240"/>
      <c r="N8" s="27" t="s">
        <v>138</v>
      </c>
      <c r="O8" s="296">
        <f>+J6</f>
        <v>0</v>
      </c>
      <c r="P8" s="296">
        <f>+M6</f>
        <v>0</v>
      </c>
    </row>
    <row r="9" spans="1:16" ht="30.75" thickBot="1">
      <c r="D9" s="31" t="s">
        <v>139</v>
      </c>
      <c r="E9" s="173"/>
      <c r="F9" s="55"/>
      <c r="H9" s="232"/>
      <c r="I9" s="233" t="s">
        <v>140</v>
      </c>
      <c r="J9" s="298"/>
      <c r="K9" s="242"/>
      <c r="L9" s="243" t="s">
        <v>140</v>
      </c>
      <c r="M9" s="298"/>
      <c r="N9" s="27"/>
      <c r="O9" s="159"/>
      <c r="P9" s="160"/>
    </row>
    <row r="10" spans="1:16" ht="34.5" thickTop="1" thickBot="1">
      <c r="A10" s="224"/>
      <c r="B10" s="224"/>
      <c r="E10" s="173"/>
      <c r="F10" s="55"/>
      <c r="H10" s="89"/>
      <c r="I10" s="202" t="s">
        <v>142</v>
      </c>
      <c r="J10" s="299"/>
      <c r="K10" s="180"/>
      <c r="L10" s="204" t="s">
        <v>142</v>
      </c>
      <c r="M10" s="299"/>
      <c r="O10" s="218"/>
      <c r="P10" s="219"/>
    </row>
    <row r="11" spans="1:16" ht="49.5" customHeight="1" thickTop="1" thickBot="1">
      <c r="A11" s="222" t="s">
        <v>37</v>
      </c>
      <c r="B11" s="223"/>
      <c r="C11" s="220"/>
      <c r="E11" s="305"/>
      <c r="F11" s="209" t="s">
        <v>143</v>
      </c>
      <c r="G11" s="210"/>
      <c r="H11" s="309"/>
      <c r="I11" s="212" t="str">
        <f>+D12</f>
        <v>Cost Driver</v>
      </c>
      <c r="J11" s="313">
        <f>+H11*E11</f>
        <v>0</v>
      </c>
      <c r="K11" s="308"/>
      <c r="L11" s="214" t="str">
        <f>+I11</f>
        <v>Cost Driver</v>
      </c>
      <c r="M11" s="313"/>
      <c r="N11" s="215" t="s">
        <v>144</v>
      </c>
      <c r="O11" s="216"/>
      <c r="P11" s="217"/>
    </row>
    <row r="12" spans="1:16" ht="27" customHeight="1" thickTop="1" thickBot="1">
      <c r="A12" s="306" t="s">
        <v>161</v>
      </c>
      <c r="B12" s="304"/>
      <c r="C12" s="302"/>
      <c r="D12" s="327" t="s">
        <v>122</v>
      </c>
      <c r="E12" s="174" t="str">
        <f>+D12</f>
        <v>Cost Driver</v>
      </c>
      <c r="F12" s="175"/>
      <c r="H12" s="85" t="str">
        <f>"X $"&amp;ROUND(E11,2)&amp;" ="</f>
        <v>X $0 =</v>
      </c>
      <c r="I12" s="86"/>
      <c r="J12" s="251"/>
      <c r="K12" s="182" t="str">
        <f>+H12</f>
        <v>X $0 =</v>
      </c>
      <c r="L12" s="71"/>
      <c r="M12" s="255"/>
      <c r="N12" s="27"/>
      <c r="O12" s="159"/>
      <c r="P12" s="161"/>
    </row>
    <row r="13" spans="1:16" ht="35.25" thickTop="1" thickBot="1">
      <c r="A13" s="54"/>
      <c r="B13" s="166"/>
      <c r="C13" s="167"/>
      <c r="D13" s="26" t="s">
        <v>147</v>
      </c>
      <c r="E13" s="173"/>
      <c r="F13" s="55"/>
      <c r="H13" s="184" t="s">
        <v>143</v>
      </c>
      <c r="I13" s="86"/>
      <c r="J13" s="251"/>
      <c r="K13" s="183" t="str">
        <f>+H13</f>
        <v xml:space="preserve">per </v>
      </c>
      <c r="L13" s="71"/>
      <c r="M13" s="255"/>
      <c r="N13" s="27"/>
      <c r="O13" s="159"/>
      <c r="P13" s="161"/>
    </row>
    <row r="14" spans="1:16" ht="3" customHeight="1" thickTop="1" thickBot="1">
      <c r="A14" s="56"/>
      <c r="B14" s="53"/>
      <c r="C14" s="171"/>
      <c r="D14" s="32"/>
      <c r="E14" s="41"/>
      <c r="F14" s="57"/>
      <c r="G14" s="32"/>
      <c r="H14" s="81"/>
      <c r="I14" s="82"/>
      <c r="J14" s="252"/>
      <c r="K14" s="67"/>
      <c r="L14" s="68"/>
      <c r="M14" s="256"/>
      <c r="N14" s="27" t="str">
        <f>+N8</f>
        <v>Indirect Cost</v>
      </c>
      <c r="O14" s="162">
        <f>+J22</f>
        <v>0</v>
      </c>
      <c r="P14" s="163">
        <f>+M22</f>
        <v>0</v>
      </c>
    </row>
    <row r="15" spans="1:16" ht="39.950000000000003" customHeight="1" thickTop="1" thickBot="1">
      <c r="A15" s="306" t="s">
        <v>161</v>
      </c>
      <c r="B15" s="307"/>
      <c r="C15" s="302"/>
      <c r="D15" s="327" t="s">
        <v>122</v>
      </c>
      <c r="E15" s="311"/>
      <c r="F15" s="55" t="s">
        <v>129</v>
      </c>
      <c r="H15" s="310"/>
      <c r="I15" s="322" t="str">
        <f>+D15</f>
        <v>Cost Driver</v>
      </c>
      <c r="J15" s="312"/>
      <c r="K15" s="310"/>
      <c r="L15" s="185" t="str">
        <f>+I15</f>
        <v>Cost Driver</v>
      </c>
      <c r="M15" s="312"/>
      <c r="N15" s="27" t="s">
        <v>138</v>
      </c>
      <c r="O15" s="296">
        <f>+J22</f>
        <v>0</v>
      </c>
      <c r="P15" s="296">
        <f>+M22</f>
        <v>0</v>
      </c>
    </row>
    <row r="16" spans="1:16" ht="30.75" thickTop="1">
      <c r="A16" s="54"/>
      <c r="B16" s="166"/>
      <c r="C16" s="167"/>
      <c r="D16" s="167"/>
      <c r="E16" s="174" t="str">
        <f>+D15</f>
        <v>Cost Driver</v>
      </c>
      <c r="F16" s="175"/>
      <c r="H16" s="195" t="str">
        <f>"X $"&amp;ROUND(E15,2)&amp;" ="</f>
        <v>X $0 =</v>
      </c>
      <c r="I16" s="177"/>
      <c r="J16" s="253"/>
      <c r="K16" s="186" t="str">
        <f>+H16</f>
        <v>X $0 =</v>
      </c>
      <c r="L16" s="179"/>
      <c r="M16" s="255"/>
      <c r="N16" s="27"/>
      <c r="O16" s="159"/>
      <c r="P16" s="160"/>
    </row>
    <row r="17" spans="1:16" ht="24.95" customHeight="1" thickBot="1">
      <c r="A17" s="55"/>
      <c r="B17" s="33"/>
      <c r="C17" s="167"/>
      <c r="E17" s="174"/>
      <c r="F17" s="55"/>
      <c r="H17" s="196"/>
      <c r="I17" s="197"/>
      <c r="J17" s="251"/>
      <c r="K17" s="187" t="s">
        <v>150</v>
      </c>
      <c r="L17" s="188"/>
      <c r="M17" s="255"/>
      <c r="O17" s="156"/>
      <c r="P17" s="153"/>
    </row>
    <row r="18" spans="1:16" ht="2.1" customHeight="1" thickTop="1" thickBot="1">
      <c r="A18" s="57"/>
      <c r="B18" s="53"/>
      <c r="C18" s="171"/>
      <c r="D18" s="32"/>
      <c r="E18" s="41"/>
      <c r="F18" s="57"/>
      <c r="G18" s="32"/>
      <c r="H18" s="198"/>
      <c r="I18" s="199"/>
      <c r="J18" s="314"/>
      <c r="K18" s="189"/>
      <c r="L18" s="190"/>
      <c r="M18" s="256"/>
      <c r="O18" s="156"/>
      <c r="P18" s="153"/>
    </row>
    <row r="19" spans="1:16" ht="67.5" customHeight="1" thickTop="1" thickBot="1">
      <c r="A19" s="306" t="s">
        <v>161</v>
      </c>
      <c r="B19" s="307"/>
      <c r="C19" s="302"/>
      <c r="D19" s="328" t="s">
        <v>122</v>
      </c>
      <c r="E19" s="311"/>
      <c r="F19" s="55" t="s">
        <v>129</v>
      </c>
      <c r="H19" s="310"/>
      <c r="I19" s="323" t="str">
        <f>+D19</f>
        <v>Cost Driver</v>
      </c>
      <c r="J19" s="312"/>
      <c r="K19" s="317"/>
      <c r="L19" s="185" t="str">
        <f>+I19</f>
        <v>Cost Driver</v>
      </c>
      <c r="M19" s="312"/>
      <c r="O19" s="156"/>
      <c r="P19" s="153"/>
    </row>
    <row r="20" spans="1:16" ht="34.5" thickTop="1" thickBot="1">
      <c r="A20" s="54"/>
      <c r="B20" s="166"/>
      <c r="C20" s="167"/>
      <c r="D20" s="167"/>
      <c r="E20" s="174" t="str">
        <f>+D19</f>
        <v>Cost Driver</v>
      </c>
      <c r="F20" s="175"/>
      <c r="H20" s="195" t="str">
        <f>"X $"&amp;ROUND(E19,2)&amp;" ="</f>
        <v>X $0 =</v>
      </c>
      <c r="I20" s="197"/>
      <c r="J20" s="107"/>
      <c r="K20" s="192" t="str">
        <f>"X $"&amp;ROUND(E19,2)&amp;" ="</f>
        <v>X $0 =</v>
      </c>
      <c r="L20" s="188" t="s">
        <v>152</v>
      </c>
      <c r="M20" s="108"/>
      <c r="O20" s="156"/>
      <c r="P20" s="153"/>
    </row>
    <row r="21" spans="1:16" ht="3" customHeight="1" thickTop="1" thickBot="1">
      <c r="A21" s="40"/>
      <c r="B21" s="40"/>
      <c r="C21" s="168"/>
      <c r="D21" s="39"/>
      <c r="E21" s="28"/>
      <c r="F21" s="32"/>
      <c r="G21" s="32"/>
      <c r="H21" s="73"/>
      <c r="I21" s="74"/>
      <c r="J21" s="87"/>
      <c r="K21" s="190"/>
      <c r="L21" s="190"/>
      <c r="M21" s="72"/>
      <c r="O21" s="156"/>
      <c r="P21" s="153"/>
    </row>
    <row r="22" spans="1:16" ht="34.5" thickTop="1" thickBot="1">
      <c r="A22" s="52" t="s">
        <v>133</v>
      </c>
      <c r="B22" s="164">
        <f>+B19+B15+B12</f>
        <v>0</v>
      </c>
      <c r="C22" s="167"/>
      <c r="H22" s="97"/>
      <c r="I22" s="98" t="s">
        <v>153</v>
      </c>
      <c r="J22" s="315"/>
      <c r="K22" s="100"/>
      <c r="L22" s="101" t="s">
        <v>153</v>
      </c>
      <c r="M22" s="315"/>
      <c r="O22" s="156"/>
      <c r="P22" s="153"/>
    </row>
    <row r="23" spans="1:16" ht="3" customHeight="1" thickTop="1" thickBot="1">
      <c r="A23" s="32"/>
      <c r="B23" s="40"/>
      <c r="C23" s="167"/>
      <c r="H23" s="89"/>
      <c r="I23" s="103"/>
      <c r="J23" s="104"/>
      <c r="K23" s="94"/>
      <c r="L23" s="105"/>
      <c r="M23" s="106"/>
      <c r="O23" s="156"/>
      <c r="P23" s="153"/>
    </row>
    <row r="24" spans="1:16" ht="24.95" customHeight="1" thickTop="1" thickBot="1">
      <c r="B24" s="257" t="s">
        <v>154</v>
      </c>
      <c r="C24" s="26"/>
      <c r="H24" s="89"/>
      <c r="I24" s="90" t="s">
        <v>155</v>
      </c>
      <c r="J24" s="298"/>
      <c r="K24" s="249"/>
      <c r="L24" s="243" t="s">
        <v>155</v>
      </c>
      <c r="M24" s="298"/>
      <c r="O24" s="156"/>
      <c r="P24" s="153"/>
    </row>
    <row r="25" spans="1:16" ht="34.5" thickTop="1" thickBot="1">
      <c r="C25" s="26"/>
      <c r="H25" s="91"/>
      <c r="I25" s="92" t="s">
        <v>142</v>
      </c>
      <c r="J25" s="316"/>
      <c r="K25" s="95"/>
      <c r="L25" s="96" t="s">
        <v>142</v>
      </c>
      <c r="M25" s="316"/>
      <c r="O25" s="157"/>
      <c r="P25" s="158"/>
    </row>
    <row r="26" spans="1:16" ht="21" thickTop="1"/>
  </sheetData>
  <pageMargins left="0.45" right="0.45" top="1.75" bottom="0.75" header="0.3" footer="0.3"/>
  <pageSetup scale="50" orientation="landscape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Jeff Hillard</dc:creator>
  <cp:keywords/>
  <dc:description/>
  <cp:lastModifiedBy/>
  <cp:revision/>
  <dcterms:created xsi:type="dcterms:W3CDTF">2022-01-19T13:47:40Z</dcterms:created>
  <dcterms:modified xsi:type="dcterms:W3CDTF">2023-01-23T20:55:23Z</dcterms:modified>
  <cp:category/>
  <cp:contentStatus/>
</cp:coreProperties>
</file>